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ehourani\Dropbox\CH TF\Website\Document Migration\Other Resources\"/>
    </mc:Choice>
  </mc:AlternateContent>
  <bookViews>
    <workbookView xWindow="0" yWindow="0" windowWidth="19200" windowHeight="11160" firstSheet="1" activeTab="1"/>
  </bookViews>
  <sheets>
    <sheet name="Scale up options" sheetId="10" state="hidden" r:id="rId1"/>
    <sheet name="Summary " sheetId="1" r:id="rId2"/>
    <sheet name="Population assumptions" sheetId="9" r:id="rId3"/>
    <sheet name="Diarrhea- ORS &amp; Zinc" sheetId="2" r:id="rId4"/>
    <sheet name="Pneumo-Antibiotics &amp; RRTs" sheetId="3" r:id="rId5"/>
    <sheet name="Additional iCCM Commodity Costs" sheetId="7" r:id="rId6"/>
    <sheet name="iCCM Delivery Costs" sheetId="4" r:id="rId7"/>
    <sheet name="Start Up CHW Costs" sheetId="5" r:id="rId8"/>
  </sheets>
  <externalReferences>
    <externalReference r:id="rId9"/>
  </externalReferences>
  <definedNames>
    <definedName name="Approximately_what_is_the_current_coverage_of_iCCM_in_this_country_as_of__latest">'Summary '!$B$3</definedName>
    <definedName name="BP_Options">'[1]Data tables'!$C$23:$C$27</definedName>
    <definedName name="iCCM_coverage">#REF!</definedName>
    <definedName name="iCCM_districs">#REF!</definedName>
    <definedName name="iCCM_districts">#REF!</definedName>
    <definedName name="_xlnm.Print_Area" localSheetId="5">'Additional iCCM Commodity Costs'!$A$1:$J$55</definedName>
    <definedName name="_xlnm.Print_Area" localSheetId="3">'Diarrhea- ORS &amp; Zinc'!$A$1:$J$48</definedName>
    <definedName name="_xlnm.Print_Area" localSheetId="6">'iCCM Delivery Costs'!$A$1:$J$71</definedName>
    <definedName name="_xlnm.Print_Area" localSheetId="4">'Pneumo-Antibiotics &amp; RRTs'!$A$1:$J$61</definedName>
    <definedName name="_xlnm.Print_Area" localSheetId="7">'Start Up CHW Costs'!$A$1:$J$70</definedName>
    <definedName name="_xlnm.Print_Area" localSheetId="1">'Summary '!$A$1:$L$47</definedName>
    <definedName name="Scale_up">'Scale up options'!$C$3:$C$7</definedName>
    <definedName name="Yes_NO">'[1]Data tables'!$F$2:$F$3</definedName>
  </definedNames>
  <calcPr calcId="162913" iterate="1" iterateCount="1000" calcOnSave="0"/>
</workbook>
</file>

<file path=xl/calcChain.xml><?xml version="1.0" encoding="utf-8"?>
<calcChain xmlns="http://schemas.openxmlformats.org/spreadsheetml/2006/main">
  <c r="G14" i="1" l="1"/>
  <c r="E43" i="5"/>
  <c r="F43" i="5"/>
  <c r="G43" i="5"/>
  <c r="I43" i="5"/>
  <c r="C43" i="5"/>
  <c r="C27" i="5"/>
  <c r="F47" i="5"/>
  <c r="D40" i="4"/>
  <c r="E40" i="4"/>
  <c r="G40" i="4"/>
  <c r="H40" i="4"/>
  <c r="I40" i="4"/>
  <c r="E39" i="4"/>
  <c r="F39" i="4"/>
  <c r="G39" i="4"/>
  <c r="I39" i="4"/>
  <c r="D38" i="4"/>
  <c r="E38" i="4"/>
  <c r="G38" i="4"/>
  <c r="H38" i="4"/>
  <c r="I38" i="4"/>
  <c r="E37" i="4"/>
  <c r="F37" i="4"/>
  <c r="G37" i="4"/>
  <c r="I37" i="4"/>
  <c r="D36" i="4"/>
  <c r="E36" i="4"/>
  <c r="G36" i="4"/>
  <c r="H36" i="4"/>
  <c r="I36" i="4"/>
  <c r="E35" i="4"/>
  <c r="F35" i="4"/>
  <c r="G35" i="4"/>
  <c r="I35" i="4"/>
  <c r="D34" i="4"/>
  <c r="E34" i="4"/>
  <c r="G34" i="4"/>
  <c r="H34" i="4"/>
  <c r="I34" i="4"/>
  <c r="E33" i="4"/>
  <c r="E41" i="4" s="1"/>
  <c r="F33" i="4"/>
  <c r="G33" i="4"/>
  <c r="I33" i="4"/>
  <c r="I41" i="4" s="1"/>
  <c r="D32" i="4"/>
  <c r="E32" i="4"/>
  <c r="G32" i="4"/>
  <c r="G41" i="4" s="1"/>
  <c r="H32" i="4"/>
  <c r="I32" i="4"/>
  <c r="C39" i="4"/>
  <c r="C38" i="4"/>
  <c r="C37" i="4"/>
  <c r="C35" i="4"/>
  <c r="C34" i="4"/>
  <c r="C33" i="4"/>
  <c r="G26" i="4"/>
  <c r="I25" i="4"/>
  <c r="E23" i="4"/>
  <c r="I23" i="4"/>
  <c r="D22" i="4"/>
  <c r="D26" i="4" s="1"/>
  <c r="E22" i="4"/>
  <c r="E26" i="4" s="1"/>
  <c r="F22" i="4"/>
  <c r="F26" i="4" s="1"/>
  <c r="G22" i="4"/>
  <c r="H22" i="4"/>
  <c r="H26" i="4" s="1"/>
  <c r="I22" i="4"/>
  <c r="I26" i="4" s="1"/>
  <c r="D21" i="4"/>
  <c r="D25" i="4" s="1"/>
  <c r="E21" i="4"/>
  <c r="E25" i="4" s="1"/>
  <c r="E27" i="4" s="1"/>
  <c r="E45" i="4" s="1"/>
  <c r="E50" i="4" s="1"/>
  <c r="F21" i="4"/>
  <c r="F25" i="4" s="1"/>
  <c r="G21" i="4"/>
  <c r="G25" i="4" s="1"/>
  <c r="H21" i="4"/>
  <c r="H25" i="4" s="1"/>
  <c r="I21" i="4"/>
  <c r="I27" i="4" s="1"/>
  <c r="I45" i="4" s="1"/>
  <c r="D20" i="4"/>
  <c r="D24" i="4" s="1"/>
  <c r="E20" i="4"/>
  <c r="E24" i="4" s="1"/>
  <c r="F20" i="4"/>
  <c r="F24" i="4" s="1"/>
  <c r="G20" i="4"/>
  <c r="G24" i="4" s="1"/>
  <c r="H20" i="4"/>
  <c r="H24" i="4" s="1"/>
  <c r="I20" i="4"/>
  <c r="I24" i="4" s="1"/>
  <c r="C22" i="4"/>
  <c r="C26" i="4" s="1"/>
  <c r="C21" i="4"/>
  <c r="C25" i="4" s="1"/>
  <c r="C20" i="4"/>
  <c r="C24" i="4" s="1"/>
  <c r="E19" i="4"/>
  <c r="F19" i="4"/>
  <c r="I19" i="4"/>
  <c r="C19" i="4"/>
  <c r="K12" i="5"/>
  <c r="K13" i="5"/>
  <c r="K11" i="5"/>
  <c r="D15" i="5"/>
  <c r="E15" i="5"/>
  <c r="F15" i="5"/>
  <c r="G15" i="5"/>
  <c r="H15" i="5"/>
  <c r="I15" i="5"/>
  <c r="D14" i="5"/>
  <c r="E14" i="5"/>
  <c r="F14" i="5"/>
  <c r="G14" i="5"/>
  <c r="H14" i="5"/>
  <c r="I14" i="5"/>
  <c r="D13" i="5"/>
  <c r="E13" i="5"/>
  <c r="F13" i="5"/>
  <c r="G13" i="5"/>
  <c r="H13" i="5"/>
  <c r="I13" i="5"/>
  <c r="D12" i="5"/>
  <c r="E12" i="5"/>
  <c r="C15" i="5"/>
  <c r="C14" i="5"/>
  <c r="C13" i="5"/>
  <c r="C12" i="5"/>
  <c r="D15" i="4"/>
  <c r="D11" i="3" s="1"/>
  <c r="D41" i="3" s="1"/>
  <c r="D42" i="3" s="1"/>
  <c r="E15" i="4"/>
  <c r="E16" i="5" s="1"/>
  <c r="F15" i="4"/>
  <c r="G15" i="4"/>
  <c r="G16" i="5" s="1"/>
  <c r="H15" i="4"/>
  <c r="I15" i="4"/>
  <c r="C15" i="4"/>
  <c r="F40" i="4" s="1"/>
  <c r="B15" i="4"/>
  <c r="B11" i="3" s="1"/>
  <c r="B11" i="4"/>
  <c r="B12" i="4"/>
  <c r="B13" i="4"/>
  <c r="B14" i="4"/>
  <c r="B10" i="4"/>
  <c r="I11" i="4"/>
  <c r="I12" i="5" s="1"/>
  <c r="E11" i="3"/>
  <c r="E41" i="3" s="1"/>
  <c r="E42" i="3" s="1"/>
  <c r="I16" i="5"/>
  <c r="I20" i="5" s="1"/>
  <c r="I11" i="3"/>
  <c r="H11" i="3"/>
  <c r="H41" i="3" s="1"/>
  <c r="F10" i="7"/>
  <c r="I10" i="7"/>
  <c r="G11" i="4"/>
  <c r="G12" i="5" s="1"/>
  <c r="C11" i="3"/>
  <c r="F11" i="4"/>
  <c r="F12" i="5" s="1"/>
  <c r="C16" i="5"/>
  <c r="D43" i="5" s="1"/>
  <c r="F16" i="5"/>
  <c r="F25" i="5" s="1"/>
  <c r="C10" i="7"/>
  <c r="F11" i="3"/>
  <c r="F26" i="5"/>
  <c r="F24" i="5"/>
  <c r="C23" i="5"/>
  <c r="C24" i="5"/>
  <c r="C20" i="5"/>
  <c r="C21" i="5"/>
  <c r="C25" i="5"/>
  <c r="C22" i="5"/>
  <c r="C26" i="5"/>
  <c r="E26" i="5"/>
  <c r="E20" i="5"/>
  <c r="E25" i="5"/>
  <c r="D10" i="5"/>
  <c r="G10" i="5"/>
  <c r="D9" i="5"/>
  <c r="E9" i="5"/>
  <c r="F9" i="5"/>
  <c r="G9" i="5"/>
  <c r="H9" i="5"/>
  <c r="I9" i="5"/>
  <c r="D8" i="5"/>
  <c r="E8" i="5"/>
  <c r="F8" i="5"/>
  <c r="G8" i="5"/>
  <c r="H8" i="5"/>
  <c r="I8" i="5"/>
  <c r="C9" i="5"/>
  <c r="C8" i="5"/>
  <c r="D8" i="4"/>
  <c r="D10" i="4" s="1"/>
  <c r="E8" i="4"/>
  <c r="E10" i="4" s="1"/>
  <c r="E11" i="5" s="1"/>
  <c r="F8" i="4"/>
  <c r="F10" i="4" s="1"/>
  <c r="F11" i="5" s="1"/>
  <c r="G8" i="4"/>
  <c r="G10" i="4" s="1"/>
  <c r="G11" i="5" s="1"/>
  <c r="H8" i="4"/>
  <c r="H10" i="4" s="1"/>
  <c r="I8" i="4"/>
  <c r="I10" i="4" s="1"/>
  <c r="I11" i="5" s="1"/>
  <c r="C8" i="4"/>
  <c r="C10" i="4" s="1"/>
  <c r="E9" i="4"/>
  <c r="D7" i="4"/>
  <c r="E7" i="4"/>
  <c r="F7" i="4"/>
  <c r="G7" i="4"/>
  <c r="H7" i="4"/>
  <c r="I7" i="4"/>
  <c r="C9" i="4"/>
  <c r="C7" i="4"/>
  <c r="F39" i="7"/>
  <c r="D34" i="7"/>
  <c r="E34" i="7"/>
  <c r="F34" i="7"/>
  <c r="G34" i="7"/>
  <c r="H34" i="7"/>
  <c r="I34" i="7"/>
  <c r="D33" i="7"/>
  <c r="E33" i="7"/>
  <c r="F33" i="7"/>
  <c r="G33" i="7"/>
  <c r="H33" i="7"/>
  <c r="I33" i="7"/>
  <c r="D32" i="7"/>
  <c r="E32" i="7"/>
  <c r="F32" i="7"/>
  <c r="G32" i="7"/>
  <c r="H32" i="7"/>
  <c r="I32" i="7"/>
  <c r="C32" i="7"/>
  <c r="C33" i="7"/>
  <c r="C34" i="7"/>
  <c r="E45" i="3"/>
  <c r="G9" i="7"/>
  <c r="H9" i="7"/>
  <c r="D8" i="7"/>
  <c r="E8" i="7"/>
  <c r="F8" i="7"/>
  <c r="G8" i="7"/>
  <c r="H8" i="7"/>
  <c r="I8" i="7"/>
  <c r="D7" i="7"/>
  <c r="E7" i="7"/>
  <c r="F7" i="7"/>
  <c r="G7" i="7"/>
  <c r="H7" i="7"/>
  <c r="I7" i="7"/>
  <c r="C8" i="7"/>
  <c r="C31" i="7"/>
  <c r="C7" i="7"/>
  <c r="K4" i="7"/>
  <c r="J4" i="7"/>
  <c r="D8" i="3"/>
  <c r="E8" i="3"/>
  <c r="F8" i="3"/>
  <c r="G8" i="3"/>
  <c r="H8" i="3"/>
  <c r="I8" i="3"/>
  <c r="D7" i="3"/>
  <c r="E7" i="3"/>
  <c r="F7" i="3"/>
  <c r="G7" i="3"/>
  <c r="H7" i="3"/>
  <c r="I7" i="3"/>
  <c r="C8" i="3"/>
  <c r="C7" i="3"/>
  <c r="D28" i="3"/>
  <c r="E28" i="3"/>
  <c r="F28" i="3"/>
  <c r="G28" i="3"/>
  <c r="H28" i="3"/>
  <c r="I28" i="3"/>
  <c r="C28" i="3"/>
  <c r="D19" i="3"/>
  <c r="E19" i="3"/>
  <c r="E32" i="3"/>
  <c r="E36" i="3"/>
  <c r="F19" i="3"/>
  <c r="G19" i="3"/>
  <c r="H19" i="3"/>
  <c r="I19" i="3"/>
  <c r="C19" i="3"/>
  <c r="J33" i="2"/>
  <c r="J4" i="3"/>
  <c r="D10" i="3"/>
  <c r="E10" i="3"/>
  <c r="F10" i="3"/>
  <c r="G10" i="3"/>
  <c r="H10" i="3"/>
  <c r="I10" i="3"/>
  <c r="C10" i="3"/>
  <c r="F41" i="3"/>
  <c r="F42" i="3"/>
  <c r="F45" i="3" s="1"/>
  <c r="H42" i="3"/>
  <c r="H45" i="3"/>
  <c r="I41" i="3"/>
  <c r="I42" i="3" s="1"/>
  <c r="I45" i="3"/>
  <c r="C41" i="3"/>
  <c r="C42" i="3" s="1"/>
  <c r="D9" i="3"/>
  <c r="E9" i="3"/>
  <c r="F9" i="3"/>
  <c r="G9" i="3"/>
  <c r="H9" i="3"/>
  <c r="I9" i="3"/>
  <c r="C9" i="3"/>
  <c r="I33" i="2"/>
  <c r="E36" i="2"/>
  <c r="E40" i="2" s="1"/>
  <c r="D32" i="2"/>
  <c r="D33" i="2" s="1"/>
  <c r="F36" i="2"/>
  <c r="E32" i="2"/>
  <c r="E33" i="2" s="1"/>
  <c r="G36" i="2" s="1"/>
  <c r="F32" i="2"/>
  <c r="F33" i="2" s="1"/>
  <c r="H36" i="2" s="1"/>
  <c r="G32" i="2"/>
  <c r="G33" i="2" s="1"/>
  <c r="I36" i="2" s="1"/>
  <c r="H32" i="2"/>
  <c r="H33" i="2"/>
  <c r="I32" i="2"/>
  <c r="C32" i="2"/>
  <c r="C33" i="2"/>
  <c r="D28" i="2"/>
  <c r="E28" i="2"/>
  <c r="F28" i="2"/>
  <c r="G28" i="2"/>
  <c r="H28" i="2"/>
  <c r="I28" i="2"/>
  <c r="C28" i="2"/>
  <c r="F20" i="2"/>
  <c r="B25" i="1"/>
  <c r="B13" i="1" s="1"/>
  <c r="D16" i="2"/>
  <c r="E16" i="2"/>
  <c r="E20" i="2" s="1"/>
  <c r="E24" i="2" s="1"/>
  <c r="F16" i="2"/>
  <c r="G16" i="2"/>
  <c r="H16" i="2"/>
  <c r="H20" i="2" s="1"/>
  <c r="I16" i="2"/>
  <c r="I20" i="2" s="1"/>
  <c r="C16" i="2"/>
  <c r="D11" i="2"/>
  <c r="E11" i="2"/>
  <c r="F11" i="2"/>
  <c r="G11" i="2"/>
  <c r="H11" i="2"/>
  <c r="I11" i="2"/>
  <c r="C11" i="2"/>
  <c r="J3" i="2"/>
  <c r="G8" i="2"/>
  <c r="C8" i="2"/>
  <c r="D7" i="2"/>
  <c r="E7" i="2"/>
  <c r="F7" i="2"/>
  <c r="G7" i="2"/>
  <c r="H7" i="2"/>
  <c r="I7" i="2"/>
  <c r="C7" i="2"/>
  <c r="D13" i="9"/>
  <c r="E13" i="9"/>
  <c r="F13" i="9"/>
  <c r="G13" i="9"/>
  <c r="H13" i="9"/>
  <c r="I13" i="9"/>
  <c r="C13" i="9"/>
  <c r="D11" i="9"/>
  <c r="D9" i="7" s="1"/>
  <c r="E11" i="9"/>
  <c r="F11" i="9"/>
  <c r="F10" i="5" s="1"/>
  <c r="G11" i="9"/>
  <c r="G9" i="4" s="1"/>
  <c r="H11" i="9"/>
  <c r="H8" i="2" s="1"/>
  <c r="I11" i="9"/>
  <c r="C11" i="9"/>
  <c r="C10" i="5" s="1"/>
  <c r="A3" i="5"/>
  <c r="A2" i="5"/>
  <c r="A3" i="4"/>
  <c r="A2" i="4"/>
  <c r="A3" i="7"/>
  <c r="A2" i="7"/>
  <c r="B3" i="3"/>
  <c r="B2" i="3"/>
  <c r="A3" i="3"/>
  <c r="A2" i="3"/>
  <c r="B3" i="2"/>
  <c r="A3" i="2"/>
  <c r="B2" i="2"/>
  <c r="A2" i="2"/>
  <c r="B2" i="9"/>
  <c r="B3" i="9"/>
  <c r="A3" i="9"/>
  <c r="A2" i="9"/>
  <c r="I36" i="1"/>
  <c r="I37" i="1"/>
  <c r="I33" i="1"/>
  <c r="I25" i="1"/>
  <c r="I13" i="1" s="1"/>
  <c r="I26" i="1"/>
  <c r="I14" i="1" s="1"/>
  <c r="I27" i="1"/>
  <c r="I15" i="1" s="1"/>
  <c r="I28" i="1"/>
  <c r="I16" i="1" s="1"/>
  <c r="I29" i="1"/>
  <c r="F52" i="5"/>
  <c r="F43" i="7"/>
  <c r="D28" i="7"/>
  <c r="E28" i="7"/>
  <c r="G28" i="7"/>
  <c r="H28" i="7"/>
  <c r="I28" i="7"/>
  <c r="C28" i="7"/>
  <c r="H37" i="1"/>
  <c r="J37" i="1"/>
  <c r="G37" i="1"/>
  <c r="H36" i="1"/>
  <c r="J36" i="1"/>
  <c r="G36" i="1"/>
  <c r="H33" i="1"/>
  <c r="J33" i="1"/>
  <c r="G33" i="1"/>
  <c r="H29" i="1"/>
  <c r="J29" i="1"/>
  <c r="G29" i="1"/>
  <c r="H28" i="1"/>
  <c r="H16" i="1" s="1"/>
  <c r="J28" i="1"/>
  <c r="J16" i="1" s="1"/>
  <c r="G28" i="1"/>
  <c r="G16" i="1" s="1"/>
  <c r="H27" i="1"/>
  <c r="H15" i="1" s="1"/>
  <c r="J27" i="1"/>
  <c r="J15" i="1" s="1"/>
  <c r="G27" i="1"/>
  <c r="G15" i="1" s="1"/>
  <c r="H26" i="1"/>
  <c r="H14" i="1" s="1"/>
  <c r="J26" i="1"/>
  <c r="J14" i="1" s="1"/>
  <c r="G26" i="1"/>
  <c r="J25" i="1"/>
  <c r="J13" i="1" s="1"/>
  <c r="H25" i="1"/>
  <c r="H13" i="1" s="1"/>
  <c r="G25" i="1"/>
  <c r="G13" i="1" s="1"/>
  <c r="C60" i="3"/>
  <c r="B3" i="5"/>
  <c r="B2" i="5"/>
  <c r="B3" i="4"/>
  <c r="B2" i="4"/>
  <c r="B3" i="7"/>
  <c r="B2" i="7"/>
  <c r="F8" i="2"/>
  <c r="E8" i="2"/>
  <c r="D8" i="2"/>
  <c r="C27" i="7"/>
  <c r="C36" i="7" s="1"/>
  <c r="D27" i="7"/>
  <c r="E27" i="7"/>
  <c r="G27" i="7"/>
  <c r="H27" i="7"/>
  <c r="H36" i="7" s="1"/>
  <c r="H39" i="7" s="1"/>
  <c r="I27" i="7"/>
  <c r="C29" i="7"/>
  <c r="D29" i="7"/>
  <c r="E29" i="7"/>
  <c r="G29" i="7"/>
  <c r="H29" i="7"/>
  <c r="I29" i="7"/>
  <c r="C30" i="7"/>
  <c r="D30" i="7"/>
  <c r="E30" i="7"/>
  <c r="G30" i="7"/>
  <c r="G36" i="7" s="1"/>
  <c r="G39" i="7" s="1"/>
  <c r="H30" i="7"/>
  <c r="I30" i="7"/>
  <c r="D31" i="7"/>
  <c r="E31" i="7"/>
  <c r="G31" i="7"/>
  <c r="H31" i="7"/>
  <c r="I31" i="7"/>
  <c r="D26" i="7"/>
  <c r="D36" i="7" s="1"/>
  <c r="E26" i="7"/>
  <c r="G26" i="7"/>
  <c r="H26" i="7"/>
  <c r="I26" i="7"/>
  <c r="I36" i="7" s="1"/>
  <c r="I39" i="7" s="1"/>
  <c r="C26" i="7"/>
  <c r="H11" i="5"/>
  <c r="D11" i="5"/>
  <c r="C11" i="5"/>
  <c r="E36" i="7"/>
  <c r="E39" i="7" s="1"/>
  <c r="E43" i="7" s="1"/>
  <c r="H32" i="3"/>
  <c r="H36" i="3" s="1"/>
  <c r="G32" i="3"/>
  <c r="G36" i="3" s="1"/>
  <c r="F49" i="3"/>
  <c r="I32" i="3"/>
  <c r="I36" i="3"/>
  <c r="E49" i="3"/>
  <c r="F32" i="3"/>
  <c r="B27" i="1" s="1"/>
  <c r="H49" i="3"/>
  <c r="E27" i="1"/>
  <c r="E15" i="1" s="1"/>
  <c r="O27" i="1"/>
  <c r="O15" i="1" s="1"/>
  <c r="G40" i="2"/>
  <c r="C26" i="1"/>
  <c r="C14" i="1" s="1"/>
  <c r="G20" i="2"/>
  <c r="C25" i="1" s="1"/>
  <c r="H24" i="2"/>
  <c r="D25" i="1"/>
  <c r="F24" i="2"/>
  <c r="C41" i="5"/>
  <c r="C42" i="5"/>
  <c r="I40" i="2"/>
  <c r="E26" i="1"/>
  <c r="E14" i="1" s="1"/>
  <c r="M26" i="1"/>
  <c r="M14" i="1" s="1"/>
  <c r="D27" i="1"/>
  <c r="B28" i="1"/>
  <c r="L28" i="1" s="1"/>
  <c r="L16" i="1" s="1"/>
  <c r="E28" i="1"/>
  <c r="E16" i="1" s="1"/>
  <c r="G24" i="2"/>
  <c r="I24" i="2"/>
  <c r="E25" i="1"/>
  <c r="O25" i="1" s="1"/>
  <c r="O13" i="1" s="1"/>
  <c r="D28" i="1"/>
  <c r="I49" i="3"/>
  <c r="E41" i="5"/>
  <c r="E44" i="5" s="1"/>
  <c r="E47" i="5" s="1"/>
  <c r="E52" i="5" s="1"/>
  <c r="E42" i="5"/>
  <c r="B26" i="1"/>
  <c r="B14" i="1" s="1"/>
  <c r="F40" i="2"/>
  <c r="B15" i="1" l="1"/>
  <c r="L27" i="1"/>
  <c r="L15" i="1" s="1"/>
  <c r="G26" i="5"/>
  <c r="G21" i="5"/>
  <c r="G20" i="5"/>
  <c r="G22" i="5"/>
  <c r="G42" i="5"/>
  <c r="G24" i="5"/>
  <c r="G25" i="5"/>
  <c r="G41" i="5"/>
  <c r="G23" i="5"/>
  <c r="G27" i="5"/>
  <c r="I50" i="4"/>
  <c r="E33" i="1"/>
  <c r="O33" i="1" s="1"/>
  <c r="I43" i="7"/>
  <c r="E29" i="1"/>
  <c r="O29" i="1" s="1"/>
  <c r="B29" i="1"/>
  <c r="L29" i="1" s="1"/>
  <c r="G43" i="7"/>
  <c r="D26" i="1"/>
  <c r="H40" i="2"/>
  <c r="C13" i="1"/>
  <c r="M25" i="1"/>
  <c r="M13" i="1" s="1"/>
  <c r="D29" i="1"/>
  <c r="N29" i="1" s="1"/>
  <c r="H43" i="7"/>
  <c r="C29" i="1"/>
  <c r="M29" i="1" s="1"/>
  <c r="I42" i="5"/>
  <c r="O28" i="1"/>
  <c r="O16" i="1" s="1"/>
  <c r="N27" i="1"/>
  <c r="N15" i="1" s="1"/>
  <c r="D15" i="1"/>
  <c r="O26" i="1"/>
  <c r="O14" i="1" s="1"/>
  <c r="D13" i="1"/>
  <c r="N25" i="1"/>
  <c r="N13" i="1" s="1"/>
  <c r="F36" i="3"/>
  <c r="D9" i="4"/>
  <c r="I21" i="5"/>
  <c r="I28" i="5" s="1"/>
  <c r="I31" i="5" s="1"/>
  <c r="G10" i="7"/>
  <c r="F23" i="4"/>
  <c r="F27" i="4" s="1"/>
  <c r="B16" i="1"/>
  <c r="I41" i="5"/>
  <c r="I44" i="5" s="1"/>
  <c r="I47" i="5" s="1"/>
  <c r="I10" i="5"/>
  <c r="I9" i="7"/>
  <c r="I8" i="2"/>
  <c r="E10" i="5"/>
  <c r="E9" i="7"/>
  <c r="I9" i="4"/>
  <c r="H10" i="5"/>
  <c r="B10" i="7"/>
  <c r="F21" i="5"/>
  <c r="F20" i="5"/>
  <c r="F27" i="5"/>
  <c r="F23" i="5"/>
  <c r="F22" i="5"/>
  <c r="E27" i="5"/>
  <c r="E22" i="5"/>
  <c r="E21" i="5"/>
  <c r="E28" i="5" s="1"/>
  <c r="E31" i="5" s="1"/>
  <c r="E36" i="5" s="1"/>
  <c r="E24" i="5"/>
  <c r="E23" i="5"/>
  <c r="E13" i="1"/>
  <c r="N28" i="1"/>
  <c r="N16" i="1" s="1"/>
  <c r="D16" i="1"/>
  <c r="I27" i="5"/>
  <c r="I24" i="5"/>
  <c r="I23" i="5"/>
  <c r="I26" i="5"/>
  <c r="I25" i="5"/>
  <c r="H11" i="4"/>
  <c r="H12" i="5" s="1"/>
  <c r="G19" i="4"/>
  <c r="G11" i="3"/>
  <c r="G41" i="3" s="1"/>
  <c r="G42" i="3" s="1"/>
  <c r="G45" i="3" s="1"/>
  <c r="L26" i="1"/>
  <c r="L14" i="1" s="1"/>
  <c r="C27" i="1"/>
  <c r="L25" i="1"/>
  <c r="L13" i="1" s="1"/>
  <c r="H9" i="4"/>
  <c r="I22" i="5"/>
  <c r="H19" i="4"/>
  <c r="H16" i="5"/>
  <c r="H10" i="7"/>
  <c r="D19" i="4"/>
  <c r="D16" i="5"/>
  <c r="D10" i="7"/>
  <c r="C23" i="4"/>
  <c r="C27" i="4"/>
  <c r="F9" i="4"/>
  <c r="C9" i="7"/>
  <c r="F9" i="7"/>
  <c r="E10" i="7"/>
  <c r="C32" i="4"/>
  <c r="C41" i="4" s="1"/>
  <c r="C36" i="4"/>
  <c r="C40" i="4"/>
  <c r="F32" i="4"/>
  <c r="H33" i="4"/>
  <c r="H41" i="4" s="1"/>
  <c r="D33" i="4"/>
  <c r="F34" i="4"/>
  <c r="H35" i="4"/>
  <c r="D35" i="4"/>
  <c r="D41" i="4" s="1"/>
  <c r="F36" i="4"/>
  <c r="H37" i="4"/>
  <c r="D37" i="4"/>
  <c r="F38" i="4"/>
  <c r="H39" i="4"/>
  <c r="D39" i="4"/>
  <c r="H43" i="5"/>
  <c r="E36" i="1" l="1"/>
  <c r="O36" i="1" s="1"/>
  <c r="I36" i="5"/>
  <c r="E37" i="1"/>
  <c r="O37" i="1" s="1"/>
  <c r="I52" i="5"/>
  <c r="G28" i="5"/>
  <c r="G31" i="5" s="1"/>
  <c r="D23" i="4"/>
  <c r="D27" i="4" s="1"/>
  <c r="F28" i="5"/>
  <c r="F31" i="5" s="1"/>
  <c r="F36" i="5" s="1"/>
  <c r="D14" i="1"/>
  <c r="N26" i="1"/>
  <c r="N14" i="1" s="1"/>
  <c r="C28" i="1"/>
  <c r="G49" i="3"/>
  <c r="G44" i="5"/>
  <c r="G47" i="5" s="1"/>
  <c r="H26" i="5"/>
  <c r="H25" i="5"/>
  <c r="H27" i="5"/>
  <c r="H20" i="5"/>
  <c r="H23" i="5"/>
  <c r="H42" i="5"/>
  <c r="H21" i="5"/>
  <c r="H41" i="5"/>
  <c r="H22" i="5"/>
  <c r="H24" i="5"/>
  <c r="G23" i="4"/>
  <c r="G27" i="4" s="1"/>
  <c r="G45" i="4" s="1"/>
  <c r="F41" i="4"/>
  <c r="F45" i="4" s="1"/>
  <c r="F50" i="4" s="1"/>
  <c r="D20" i="5"/>
  <c r="D27" i="5"/>
  <c r="D22" i="5"/>
  <c r="D21" i="5"/>
  <c r="D25" i="5"/>
  <c r="D23" i="5"/>
  <c r="D42" i="5"/>
  <c r="D26" i="5"/>
  <c r="D41" i="5"/>
  <c r="D24" i="5"/>
  <c r="H23" i="4"/>
  <c r="H27" i="4" s="1"/>
  <c r="H45" i="4" s="1"/>
  <c r="C15" i="1"/>
  <c r="M27" i="1"/>
  <c r="M15" i="1" s="1"/>
  <c r="D33" i="1" l="1"/>
  <c r="N33" i="1" s="1"/>
  <c r="H50" i="4"/>
  <c r="C33" i="1"/>
  <c r="M33" i="1" s="1"/>
  <c r="B33" i="1"/>
  <c r="L33" i="1" s="1"/>
  <c r="G50" i="4"/>
  <c r="C16" i="1"/>
  <c r="M28" i="1"/>
  <c r="M16" i="1" s="1"/>
  <c r="G36" i="5"/>
  <c r="B36" i="1"/>
  <c r="L36" i="1" s="1"/>
  <c r="H44" i="5"/>
  <c r="H47" i="5" s="1"/>
  <c r="H28" i="5"/>
  <c r="H31" i="5" s="1"/>
  <c r="G52" i="5"/>
  <c r="B37" i="1"/>
  <c r="L37" i="1" s="1"/>
  <c r="H36" i="5" l="1"/>
  <c r="D36" i="1"/>
  <c r="N36" i="1" s="1"/>
  <c r="C36" i="1"/>
  <c r="M36" i="1" s="1"/>
  <c r="D37" i="1"/>
  <c r="N37" i="1" s="1"/>
  <c r="C37" i="1"/>
  <c r="M37" i="1" s="1"/>
  <c r="H52" i="5"/>
</calcChain>
</file>

<file path=xl/comments1.xml><?xml version="1.0" encoding="utf-8"?>
<comments xmlns="http://schemas.openxmlformats.org/spreadsheetml/2006/main">
  <authors>
    <author>Travor Mabugu</author>
  </authors>
  <commentList>
    <comment ref="B8" authorId="0" shapeId="0">
      <text>
        <r>
          <rPr>
            <b/>
            <sz val="9"/>
            <color indexed="81"/>
            <rFont val="Tahoma"/>
            <family val="2"/>
          </rPr>
          <t>Travor Mabugu:</t>
        </r>
        <r>
          <rPr>
            <sz val="9"/>
            <color indexed="81"/>
            <rFont val="Tahoma"/>
            <family val="2"/>
          </rPr>
          <t xml:space="preserve">
This is under 5 and  in the rural areas and without access to health facilities</t>
        </r>
      </text>
    </comment>
    <comment ref="C47" authorId="0" shapeId="0">
      <text>
        <r>
          <rPr>
            <b/>
            <sz val="9"/>
            <color indexed="81"/>
            <rFont val="Tahoma"/>
            <family val="2"/>
          </rPr>
          <t>Travor Mabugu:</t>
        </r>
        <r>
          <rPr>
            <sz val="9"/>
            <color indexed="81"/>
            <rFont val="Tahoma"/>
            <family val="2"/>
          </rPr>
          <t xml:space="preserve">
State the cost per course not per sachet. The number of sachet per case should be the same as those used in the epi data case loads estimate above
</t>
        </r>
      </text>
    </comment>
    <comment ref="C48" authorId="0" shapeId="0">
      <text>
        <r>
          <rPr>
            <b/>
            <sz val="9"/>
            <color indexed="81"/>
            <rFont val="Tahoma"/>
            <family val="2"/>
          </rPr>
          <t>Travor Mabugu:</t>
        </r>
        <r>
          <rPr>
            <sz val="9"/>
            <color indexed="81"/>
            <rFont val="Tahoma"/>
            <family val="2"/>
          </rPr>
          <t xml:space="preserve">
State the cost per course not per tablet. The number of tablets per case should be the same as those used in the epi data case loads estimate above
</t>
        </r>
      </text>
    </comment>
  </commentList>
</comments>
</file>

<file path=xl/comments2.xml><?xml version="1.0" encoding="utf-8"?>
<comments xmlns="http://schemas.openxmlformats.org/spreadsheetml/2006/main">
  <authors>
    <author>Travor Mabugu</author>
  </authors>
  <commentList>
    <comment ref="C55" authorId="0" shapeId="0">
      <text>
        <r>
          <rPr>
            <b/>
            <sz val="9"/>
            <color indexed="81"/>
            <rFont val="Tahoma"/>
            <family val="2"/>
          </rPr>
          <t>Travor Mabugu:</t>
        </r>
        <r>
          <rPr>
            <sz val="9"/>
            <color indexed="81"/>
            <rFont val="Tahoma"/>
            <family val="2"/>
          </rPr>
          <t xml:space="preserve">
Countries may have a different approach to this and we inclined to adopt the country approach above this set standard.
</t>
        </r>
      </text>
    </comment>
    <comment ref="C57" authorId="0" shapeId="0">
      <text>
        <r>
          <rPr>
            <b/>
            <sz val="9"/>
            <color indexed="81"/>
            <rFont val="Tahoma"/>
            <family val="2"/>
          </rPr>
          <t>Travor Mabugu:</t>
        </r>
        <r>
          <rPr>
            <sz val="9"/>
            <color indexed="81"/>
            <rFont val="Tahoma"/>
            <family val="2"/>
          </rPr>
          <t xml:space="preserve">
Number of Pneumonia cases per child per year
</t>
        </r>
      </text>
    </comment>
    <comment ref="C58" authorId="0" shapeId="0">
      <text>
        <r>
          <rPr>
            <b/>
            <sz val="9"/>
            <color indexed="81"/>
            <rFont val="Tahoma"/>
            <family val="2"/>
          </rPr>
          <t>Travor Mabugu:</t>
        </r>
        <r>
          <rPr>
            <sz val="9"/>
            <color indexed="81"/>
            <rFont val="Tahoma"/>
            <family val="2"/>
          </rPr>
          <t xml:space="preserve">
Assume each RRT last 3 years and each CHW gets X per allocation}
</t>
        </r>
      </text>
    </comment>
    <comment ref="C59" authorId="0" shapeId="0">
      <text>
        <r>
          <rPr>
            <b/>
            <sz val="9"/>
            <color indexed="81"/>
            <rFont val="Tahoma"/>
            <family val="2"/>
          </rPr>
          <t>Travor Mabugu:</t>
        </r>
        <r>
          <rPr>
            <sz val="9"/>
            <color indexed="81"/>
            <rFont val="Tahoma"/>
            <family val="2"/>
          </rPr>
          <t xml:space="preserve">
State the cost per course not per tablet. The number of tablets per case should be the same as those used in the epi data case loads estimate above
</t>
        </r>
      </text>
    </comment>
    <comment ref="C60" authorId="0" shapeId="0">
      <text>
        <r>
          <rPr>
            <b/>
            <sz val="9"/>
            <color indexed="81"/>
            <rFont val="Tahoma"/>
            <family val="2"/>
          </rPr>
          <t>Travor Mabugu:</t>
        </r>
        <r>
          <rPr>
            <sz val="9"/>
            <color indexed="81"/>
            <rFont val="Tahoma"/>
            <family val="2"/>
          </rPr>
          <t xml:space="preserve">
State the cost per course not per tablet. The number of tablets per case should be the same as those used in the epi data case loads estimate above
</t>
        </r>
      </text>
    </comment>
  </commentList>
</comments>
</file>

<file path=xl/comments3.xml><?xml version="1.0" encoding="utf-8"?>
<comments xmlns="http://schemas.openxmlformats.org/spreadsheetml/2006/main">
  <authors>
    <author>Travor Mabugu</author>
  </authors>
  <commentList>
    <comment ref="D47" authorId="0" shapeId="0">
      <text>
        <r>
          <rPr>
            <b/>
            <sz val="9"/>
            <color indexed="81"/>
            <rFont val="Tahoma"/>
            <family val="2"/>
          </rPr>
          <t>Travor Mabugu:</t>
        </r>
        <r>
          <rPr>
            <sz val="9"/>
            <color indexed="81"/>
            <rFont val="Tahoma"/>
            <family val="2"/>
          </rPr>
          <t xml:space="preserve">
Consumption per CHW per year (if relevant)</t>
        </r>
      </text>
    </comment>
    <comment ref="D50" authorId="0" shapeId="0">
      <text>
        <r>
          <rPr>
            <b/>
            <sz val="9"/>
            <color indexed="81"/>
            <rFont val="Tahoma"/>
            <family val="2"/>
          </rPr>
          <t>Travor Mabugu:</t>
        </r>
        <r>
          <rPr>
            <sz val="9"/>
            <color indexed="81"/>
            <rFont val="Tahoma"/>
            <family val="2"/>
          </rPr>
          <t xml:space="preserve">
Calculate quantity used per case per year
</t>
        </r>
      </text>
    </comment>
    <comment ref="D51" authorId="0" shapeId="0">
      <text>
        <r>
          <rPr>
            <b/>
            <sz val="9"/>
            <color indexed="81"/>
            <rFont val="Tahoma"/>
            <family val="2"/>
          </rPr>
          <t>Travor Mabugu:</t>
        </r>
        <r>
          <rPr>
            <sz val="9"/>
            <color indexed="81"/>
            <rFont val="Tahoma"/>
            <family val="2"/>
          </rPr>
          <t xml:space="preserve">
Calculate quantity used per CHW per year
</t>
        </r>
      </text>
    </comment>
    <comment ref="D52" authorId="0" shapeId="0">
      <text>
        <r>
          <rPr>
            <b/>
            <sz val="9"/>
            <color indexed="81"/>
            <rFont val="Tahoma"/>
            <family val="2"/>
          </rPr>
          <t>Travor Mabugu:</t>
        </r>
        <r>
          <rPr>
            <sz val="9"/>
            <color indexed="81"/>
            <rFont val="Tahoma"/>
            <family val="2"/>
          </rPr>
          <t xml:space="preserve">
Calculate quantity used per CHW per year
</t>
        </r>
      </text>
    </comment>
    <comment ref="D53" authorId="0" shapeId="0">
      <text>
        <r>
          <rPr>
            <b/>
            <sz val="9"/>
            <color indexed="81"/>
            <rFont val="Tahoma"/>
            <family val="2"/>
          </rPr>
          <t>Travor Mabugu:</t>
        </r>
        <r>
          <rPr>
            <sz val="9"/>
            <color indexed="81"/>
            <rFont val="Tahoma"/>
            <family val="2"/>
          </rPr>
          <t xml:space="preserve">
Calculate quantity used per CHW per year
</t>
        </r>
      </text>
    </comment>
    <comment ref="D54" authorId="0" shapeId="0">
      <text>
        <r>
          <rPr>
            <b/>
            <sz val="9"/>
            <color indexed="81"/>
            <rFont val="Tahoma"/>
            <family val="2"/>
          </rPr>
          <t>Travor Mabugu:</t>
        </r>
        <r>
          <rPr>
            <sz val="9"/>
            <color indexed="81"/>
            <rFont val="Tahoma"/>
            <family val="2"/>
          </rPr>
          <t xml:space="preserve">
Calculate quantity used per CHW per year
</t>
        </r>
      </text>
    </comment>
    <comment ref="D55" authorId="0" shapeId="0">
      <text>
        <r>
          <rPr>
            <b/>
            <sz val="9"/>
            <color indexed="81"/>
            <rFont val="Tahoma"/>
            <family val="2"/>
          </rPr>
          <t>Travor Mabugu:</t>
        </r>
        <r>
          <rPr>
            <sz val="9"/>
            <color indexed="81"/>
            <rFont val="Tahoma"/>
            <family val="2"/>
          </rPr>
          <t xml:space="preserve">
Calculate quantity used per CHW per year
</t>
        </r>
      </text>
    </comment>
    <comment ref="D56" authorId="0" shapeId="0">
      <text>
        <r>
          <rPr>
            <b/>
            <sz val="9"/>
            <color indexed="81"/>
            <rFont val="Tahoma"/>
            <family val="2"/>
          </rPr>
          <t>Travor Mabugu:</t>
        </r>
        <r>
          <rPr>
            <sz val="9"/>
            <color indexed="81"/>
            <rFont val="Tahoma"/>
            <family val="2"/>
          </rPr>
          <t xml:space="preserve">
Calculate quantity used per CHW per year
</t>
        </r>
      </text>
    </comment>
    <comment ref="D57" authorId="0" shapeId="0">
      <text>
        <r>
          <rPr>
            <b/>
            <sz val="9"/>
            <color indexed="81"/>
            <rFont val="Tahoma"/>
            <family val="2"/>
          </rPr>
          <t>Travor Mabugu:</t>
        </r>
        <r>
          <rPr>
            <sz val="9"/>
            <color indexed="81"/>
            <rFont val="Tahoma"/>
            <family val="2"/>
          </rPr>
          <t xml:space="preserve">
Calculate quantity used per CHW per year
</t>
        </r>
      </text>
    </comment>
    <comment ref="D58" authorId="0" shapeId="0">
      <text>
        <r>
          <rPr>
            <b/>
            <sz val="9"/>
            <color indexed="81"/>
            <rFont val="Tahoma"/>
            <family val="2"/>
          </rPr>
          <t>Travor Mabugu:</t>
        </r>
        <r>
          <rPr>
            <sz val="9"/>
            <color indexed="81"/>
            <rFont val="Tahoma"/>
            <family val="2"/>
          </rPr>
          <t xml:space="preserve">
Calculate quantity used per CHW per year
</t>
        </r>
      </text>
    </comment>
  </commentList>
</comments>
</file>

<file path=xl/comments4.xml><?xml version="1.0" encoding="utf-8"?>
<comments xmlns="http://schemas.openxmlformats.org/spreadsheetml/2006/main">
  <authors>
    <author>Travor Mabugu</author>
  </authors>
  <commentList>
    <comment ref="B10" authorId="0" shapeId="0">
      <text>
        <r>
          <rPr>
            <b/>
            <sz val="9"/>
            <color indexed="81"/>
            <rFont val="Tahoma"/>
            <family val="2"/>
          </rPr>
          <t>Travor Mabugu:</t>
        </r>
        <r>
          <rPr>
            <sz val="9"/>
            <color indexed="81"/>
            <rFont val="Tahoma"/>
            <family val="2"/>
          </rPr>
          <t xml:space="preserve">
Formula uses a ratio of CHWs per rural population without access to health facilities. Please provide details of an alternative method used.</t>
        </r>
      </text>
    </comment>
    <comment ref="B12" authorId="0" shapeId="0">
      <text>
        <r>
          <rPr>
            <b/>
            <sz val="9"/>
            <color indexed="81"/>
            <rFont val="Tahoma"/>
            <family val="2"/>
          </rPr>
          <t>Travor Mabugu:</t>
        </r>
        <r>
          <rPr>
            <sz val="9"/>
            <color indexed="81"/>
            <rFont val="Tahoma"/>
            <family val="2"/>
          </rPr>
          <t xml:space="preserve">
Some countries have integrated training such that all CHWs get the same training
</t>
        </r>
      </text>
    </comment>
    <comment ref="B13" authorId="0" shapeId="0">
      <text>
        <r>
          <rPr>
            <b/>
            <sz val="9"/>
            <color indexed="81"/>
            <rFont val="Tahoma"/>
            <family val="2"/>
          </rPr>
          <t>Travor Mabugu:</t>
        </r>
        <r>
          <rPr>
            <sz val="9"/>
            <color indexed="81"/>
            <rFont val="Tahoma"/>
            <family val="2"/>
          </rPr>
          <t xml:space="preserve">
confirm that these will be targeted for iCCM specific training</t>
        </r>
      </text>
    </comment>
    <comment ref="B14" authorId="0" shapeId="0">
      <text>
        <r>
          <rPr>
            <b/>
            <sz val="9"/>
            <color indexed="81"/>
            <rFont val="Tahoma"/>
            <family val="2"/>
          </rPr>
          <t>Travor Mabugu:</t>
        </r>
        <r>
          <rPr>
            <sz val="9"/>
            <color indexed="81"/>
            <rFont val="Tahoma"/>
            <family val="2"/>
          </rPr>
          <t xml:space="preserve">
We can assume Row 11 minus Row 12, however this may require validation by country teams
</t>
        </r>
      </text>
    </comment>
    <comment ref="E65" authorId="0" shapeId="0">
      <text>
        <r>
          <rPr>
            <b/>
            <sz val="9"/>
            <color indexed="81"/>
            <rFont val="Tahoma"/>
            <family val="2"/>
          </rPr>
          <t>Travor Mabugu:</t>
        </r>
        <r>
          <rPr>
            <sz val="9"/>
            <color indexed="81"/>
            <rFont val="Tahoma"/>
            <family val="2"/>
          </rPr>
          <t xml:space="preserve">
These are normaly shared costs, please provided an estimate as to how these are shared
</t>
        </r>
      </text>
    </comment>
    <comment ref="B70" authorId="0" shapeId="0">
      <text>
        <r>
          <rPr>
            <b/>
            <sz val="9"/>
            <color indexed="81"/>
            <rFont val="Tahoma"/>
            <family val="2"/>
          </rPr>
          <t>Travor Mabugu:</t>
        </r>
        <r>
          <rPr>
            <sz val="9"/>
            <color indexed="81"/>
            <rFont val="Tahoma"/>
            <family val="2"/>
          </rPr>
          <t xml:space="preserve">
An estimate per district can be made available divided by the number of CHWs in that district</t>
        </r>
      </text>
    </comment>
    <comment ref="B71" authorId="0" shapeId="0">
      <text>
        <r>
          <rPr>
            <b/>
            <sz val="9"/>
            <color indexed="81"/>
            <rFont val="Tahoma"/>
            <family val="2"/>
          </rPr>
          <t>Travor Mabugu:</t>
        </r>
        <r>
          <rPr>
            <sz val="9"/>
            <color indexed="81"/>
            <rFont val="Tahoma"/>
            <family val="2"/>
          </rPr>
          <t xml:space="preserve">
Total cost per district divided by the number of CHWs</t>
        </r>
      </text>
    </comment>
  </commentList>
</comments>
</file>

<file path=xl/comments5.xml><?xml version="1.0" encoding="utf-8"?>
<comments xmlns="http://schemas.openxmlformats.org/spreadsheetml/2006/main">
  <authors>
    <author>Travor Mabugu</author>
  </authors>
  <commentList>
    <comment ref="B11" authorId="0" shapeId="0">
      <text>
        <r>
          <rPr>
            <b/>
            <sz val="9"/>
            <color indexed="81"/>
            <rFont val="Tahoma"/>
            <family val="2"/>
          </rPr>
          <t>Travor Mabugu:</t>
        </r>
        <r>
          <rPr>
            <sz val="9"/>
            <color indexed="81"/>
            <rFont val="Tahoma"/>
            <family val="2"/>
          </rPr>
          <t xml:space="preserve">
Formula uses a ratio of CHWs per rural population without access to health facilities. Please provide details of an alternative method used.</t>
        </r>
      </text>
    </comment>
    <comment ref="B13" authorId="0" shapeId="0">
      <text>
        <r>
          <rPr>
            <b/>
            <sz val="9"/>
            <color indexed="81"/>
            <rFont val="Tahoma"/>
            <family val="2"/>
          </rPr>
          <t>Travor Mabugu:</t>
        </r>
        <r>
          <rPr>
            <sz val="9"/>
            <color indexed="81"/>
            <rFont val="Tahoma"/>
            <family val="2"/>
          </rPr>
          <t xml:space="preserve">
Some countries have integrated training such that all CHWs get the same training
</t>
        </r>
      </text>
    </comment>
    <comment ref="B14" authorId="0" shapeId="0">
      <text>
        <r>
          <rPr>
            <b/>
            <sz val="9"/>
            <color indexed="81"/>
            <rFont val="Tahoma"/>
            <family val="2"/>
          </rPr>
          <t>Travor Mabugu:</t>
        </r>
        <r>
          <rPr>
            <sz val="9"/>
            <color indexed="81"/>
            <rFont val="Tahoma"/>
            <family val="2"/>
          </rPr>
          <t xml:space="preserve">
confirm that these will be targeted for iCCM specific training</t>
        </r>
      </text>
    </comment>
    <comment ref="B15" authorId="0" shapeId="0">
      <text>
        <r>
          <rPr>
            <b/>
            <sz val="9"/>
            <color indexed="81"/>
            <rFont val="Tahoma"/>
            <family val="2"/>
          </rPr>
          <t>Travor Mabugu:</t>
        </r>
        <r>
          <rPr>
            <sz val="9"/>
            <color indexed="81"/>
            <rFont val="Tahoma"/>
            <family val="2"/>
          </rPr>
          <t xml:space="preserve">
We can assume Row 11 minus Row 12, however this may require validation by country teams
</t>
        </r>
      </text>
    </comment>
    <comment ref="E67" authorId="0" shapeId="0">
      <text>
        <r>
          <rPr>
            <b/>
            <sz val="9"/>
            <color indexed="81"/>
            <rFont val="Tahoma"/>
            <family val="2"/>
          </rPr>
          <t>Travor Mabugu:</t>
        </r>
        <r>
          <rPr>
            <sz val="9"/>
            <color indexed="81"/>
            <rFont val="Tahoma"/>
            <family val="2"/>
          </rPr>
          <t xml:space="preserve">
These are normaly shared costs, please provided an estimate as to how these are shared
</t>
        </r>
      </text>
    </comment>
  </commentList>
</comments>
</file>

<file path=xl/sharedStrings.xml><?xml version="1.0" encoding="utf-8"?>
<sst xmlns="http://schemas.openxmlformats.org/spreadsheetml/2006/main" count="508" uniqueCount="269">
  <si>
    <t>ORS</t>
  </si>
  <si>
    <t>AmoxC</t>
  </si>
  <si>
    <t>Respiratory Rate Timers</t>
  </si>
  <si>
    <t>CCM Supervision</t>
  </si>
  <si>
    <t>CCM M&amp;E</t>
  </si>
  <si>
    <t>Caring for Newborns Training</t>
  </si>
  <si>
    <t>Caring for Healthy Child Training</t>
  </si>
  <si>
    <t>Newborn Care Delivery Costs</t>
  </si>
  <si>
    <t>Caring for Healthy Child Costs</t>
  </si>
  <si>
    <t>Need</t>
  </si>
  <si>
    <t>Financed</t>
  </si>
  <si>
    <t>Gap</t>
  </si>
  <si>
    <t>CCM Program Management/Microplanning</t>
  </si>
  <si>
    <t>Caring for Newborns Commodities</t>
  </si>
  <si>
    <t>Caring for Healthy Child Commodities</t>
  </si>
  <si>
    <t>Zinc</t>
  </si>
  <si>
    <t>CCM Incentives/Salary</t>
  </si>
  <si>
    <t>CCM Training - Refresher</t>
  </si>
  <si>
    <t xml:space="preserve">POPULATION </t>
  </si>
  <si>
    <t>GAP ANALYSIS FOR  ORS</t>
  </si>
  <si>
    <t>Target coverage</t>
  </si>
  <si>
    <t>Diarrhea prevalence</t>
  </si>
  <si>
    <t>Cost per treatment - ORS</t>
  </si>
  <si>
    <t>Cost per treatment - zinc</t>
  </si>
  <si>
    <t>GAP ANALYSIS FOR  zinc</t>
  </si>
  <si>
    <t>2.3.1</t>
  </si>
  <si>
    <t>2.3.2</t>
  </si>
  <si>
    <t>Total need $</t>
  </si>
  <si>
    <t>Domestic resources</t>
  </si>
  <si>
    <t>External resources (non-Global Fund)</t>
  </si>
  <si>
    <t>Financial gap</t>
  </si>
  <si>
    <t>Diarrhea Commodities - ORS &amp; zinc</t>
  </si>
  <si>
    <t>3.3.1</t>
  </si>
  <si>
    <t>3.3.2</t>
  </si>
  <si>
    <t>Total number of pneumo cases targeted for iCCM</t>
  </si>
  <si>
    <t>GAP ANALYSIS FOR  Respiratory Rate Timers</t>
  </si>
  <si>
    <t>No. of CHW for iCCM Pneumonia</t>
  </si>
  <si>
    <t>RRTs required</t>
  </si>
  <si>
    <t>RRT costs</t>
  </si>
  <si>
    <t>Pneumo Prevalence</t>
  </si>
  <si>
    <t>Pneumo cases/child/year</t>
  </si>
  <si>
    <t>Rural population per CHW</t>
  </si>
  <si>
    <t>iCCM Program Management/Microplanning</t>
  </si>
  <si>
    <t>4.3.1</t>
  </si>
  <si>
    <t>4.3.2</t>
  </si>
  <si>
    <t>iCCM Delivery Costs</t>
  </si>
  <si>
    <t>Additional iCCM commodities</t>
  </si>
  <si>
    <t>Solar Charger</t>
  </si>
  <si>
    <t>Dispensing equipment for ORS</t>
  </si>
  <si>
    <t>Chlorhexidine</t>
  </si>
  <si>
    <t>Gloves</t>
  </si>
  <si>
    <t>Paracetamol</t>
  </si>
  <si>
    <t>MUAC</t>
  </si>
  <si>
    <t>Job Aids &amp; Decision support</t>
  </si>
  <si>
    <t>Educational Materials - basic</t>
  </si>
  <si>
    <t>Visit Register</t>
  </si>
  <si>
    <t>Stock Register</t>
  </si>
  <si>
    <t>Referral Cards</t>
  </si>
  <si>
    <t>Rain Boots</t>
  </si>
  <si>
    <t>Rain Coat</t>
  </si>
  <si>
    <t>Torch or Flashlight</t>
  </si>
  <si>
    <t>Pencils or pens</t>
  </si>
  <si>
    <t>Physical Backpack</t>
  </si>
  <si>
    <t>Storage Box</t>
  </si>
  <si>
    <t xml:space="preserve">Paracetamol </t>
  </si>
  <si>
    <t>Additional iCCM commodities - volume</t>
  </si>
  <si>
    <t>Additional iCCM commodities - cost</t>
  </si>
  <si>
    <t>Cost per CHW</t>
  </si>
  <si>
    <t>Cost per unit ($)</t>
  </si>
  <si>
    <t>iCCM Training - Refresher</t>
  </si>
  <si>
    <t>iCCM Supervision</t>
  </si>
  <si>
    <t>iCCM M&amp;E</t>
  </si>
  <si>
    <t>iCCM Incentives/Salary</t>
  </si>
  <si>
    <t>GAP ANALYSIS FOR Additional iCCM Commodities</t>
  </si>
  <si>
    <t>Total</t>
  </si>
  <si>
    <t>GAP ANALYSIS FOR HR &amp; System Investments</t>
  </si>
  <si>
    <t>GAP ANALYSIS FOR Job Aids &amp; Decision Support</t>
  </si>
  <si>
    <t>Total costs</t>
  </si>
  <si>
    <t>6.1.1</t>
  </si>
  <si>
    <t>6.1.2</t>
  </si>
  <si>
    <t>6.1.3</t>
  </si>
  <si>
    <t>6.1.4</t>
  </si>
  <si>
    <t>6.1.5</t>
  </si>
  <si>
    <t>6.2.1</t>
  </si>
  <si>
    <t>6.2.2</t>
  </si>
  <si>
    <t>6.2.3</t>
  </si>
  <si>
    <t>6.2.4</t>
  </si>
  <si>
    <t>6.2.5</t>
  </si>
  <si>
    <t>7.1.1</t>
  </si>
  <si>
    <t>7.1.2</t>
  </si>
  <si>
    <t>7.1.3</t>
  </si>
  <si>
    <t>7.1.4</t>
  </si>
  <si>
    <t>8.1.1</t>
  </si>
  <si>
    <t>8.1.2</t>
  </si>
  <si>
    <t>8.1.3</t>
  </si>
  <si>
    <t>8.1.4</t>
  </si>
  <si>
    <t>8.1.5</t>
  </si>
  <si>
    <t>Recruiting costs per CHW</t>
  </si>
  <si>
    <t>CHW Basic Training</t>
  </si>
  <si>
    <t>GAP ANALYSIS FOR CHW Platform Costs</t>
  </si>
  <si>
    <t>Tools &amp; Enablers - $</t>
  </si>
  <si>
    <t>iCCM HR and systems</t>
  </si>
  <si>
    <t>CHW Tools &amp; Enablers</t>
  </si>
  <si>
    <t>CHW Recruiting costs</t>
  </si>
  <si>
    <t>GAP ANALYSIS FOR CHW Platform HR costs</t>
  </si>
  <si>
    <t>CHW Recruiting, Training, Data, and Program Management</t>
  </si>
  <si>
    <t>Additional optional modules</t>
  </si>
  <si>
    <t>9.1.1</t>
  </si>
  <si>
    <t>9.1.2</t>
  </si>
  <si>
    <t>9.1.3</t>
  </si>
  <si>
    <t>9.1.4</t>
  </si>
  <si>
    <t>9.1.5</t>
  </si>
  <si>
    <t>9.1.6</t>
  </si>
  <si>
    <t>9.1.7</t>
  </si>
  <si>
    <t>CCM BCC</t>
  </si>
  <si>
    <t>Additional iCCM Commodities</t>
  </si>
  <si>
    <t>Additional master assumptions - fill with own data</t>
  </si>
  <si>
    <t>Cost</t>
  </si>
  <si>
    <t>Source</t>
  </si>
  <si>
    <t>1MCHW Task Force Report</t>
  </si>
  <si>
    <t>ORS Dispensing Equipment</t>
  </si>
  <si>
    <t>Additional master assumptions - fill with country-specific data</t>
  </si>
  <si>
    <t>Additional master assumptions - fill with country-specific assumptions</t>
  </si>
  <si>
    <t>Multiply the total number of pneumo cases (4.2)  by the target coverage (4.3.1)</t>
  </si>
  <si>
    <t>7.1.5</t>
  </si>
  <si>
    <t>8.1.7</t>
  </si>
  <si>
    <t xml:space="preserve">iCCM Summary </t>
  </si>
  <si>
    <t>RDTs - complete with existing malaria gap analysis</t>
  </si>
  <si>
    <t>ACTs - complete with existing malaria gap analysis</t>
  </si>
  <si>
    <t>Total population in rural areas</t>
  </si>
  <si>
    <t>Population assumptions</t>
  </si>
  <si>
    <t xml:space="preserve">Educational Materials </t>
  </si>
  <si>
    <t>Estimated Consumption per year</t>
  </si>
  <si>
    <t>Complete with own assumptions</t>
  </si>
  <si>
    <t>Source/Notes</t>
  </si>
  <si>
    <t>Apply to new CHWs</t>
  </si>
  <si>
    <t>Apply to all CHWs</t>
  </si>
  <si>
    <t>Additional master assumptions - fill in with country-specific data</t>
  </si>
  <si>
    <t>What population growth rate is being assumed in these population projections?</t>
  </si>
  <si>
    <t>Consumption per year of RRT</t>
  </si>
  <si>
    <t>Total population targeted for iCCM 2-12 months</t>
  </si>
  <si>
    <t>Total population targeted for iCCM 12 months - 59 months</t>
  </si>
  <si>
    <t>For Amox C</t>
  </si>
  <si>
    <t>Cost per treatment - AmoxC for 2-12 months</t>
  </si>
  <si>
    <t>Cost per treatment - AmoxC for 12 -59 months</t>
  </si>
  <si>
    <t>GAP ANALYSIS FOR  AmoxC  for 12 -59 months</t>
  </si>
  <si>
    <t>GAP ANALYSIS FOR  Amox C - 2- 12 months</t>
  </si>
  <si>
    <t>ASSUMPTION X: The projected cost of each of these items multiplied by the number of CHWs doing iCCM</t>
  </si>
  <si>
    <t xml:space="preserve">ASSUMPTION  Z: The projected requirement of each of these costs multiplied by the assumptions noted below. </t>
  </si>
  <si>
    <t>Start UP CHW Platform Costs</t>
  </si>
  <si>
    <t>Other</t>
  </si>
  <si>
    <t>9.1.8</t>
  </si>
  <si>
    <t>Pnemo Commodities - Antibiotics &amp; RRTs</t>
  </si>
  <si>
    <t>Start Up CHW Platform Costs</t>
  </si>
  <si>
    <t>Commodity Volumes</t>
  </si>
  <si>
    <t>Total number of diarrhea cases targeted for iCCM needing ORS</t>
  </si>
  <si>
    <t>Total number of diarrhea cases targeted for iCCM needing zinc</t>
  </si>
  <si>
    <t>Commodity Costs</t>
  </si>
  <si>
    <t>6.1.6</t>
  </si>
  <si>
    <t>Other iCCM (e.g. therapeutic foods)</t>
  </si>
  <si>
    <t>6.2.6</t>
  </si>
  <si>
    <t>Other iCCM (e.g. therapeutic foods for SAM)</t>
  </si>
  <si>
    <t>iCCM Delivery Costs (including training, supervision, BCC, incentives, etc)</t>
  </si>
  <si>
    <t>Delivery Costs</t>
  </si>
  <si>
    <t>External resources (existing Global Fund grants)</t>
  </si>
  <si>
    <t>External resources (existing Global Fund)</t>
  </si>
  <si>
    <t>Percentage of rural population targeted for iCCM</t>
  </si>
  <si>
    <t xml:space="preserve">Notes and assumptions </t>
  </si>
  <si>
    <t>Include estimated population growth rate if known.  Cell is not linked to population figures but can be used to drive these numbers if needed.</t>
  </si>
  <si>
    <r>
      <t>Approximately what percentage coverage are you targeting for iCCM in</t>
    </r>
    <r>
      <rPr>
        <b/>
        <sz val="11"/>
        <rFont val="Calibri"/>
        <family val="2"/>
      </rPr>
      <t xml:space="preserve"> 2017?</t>
    </r>
  </si>
  <si>
    <r>
      <t xml:space="preserve">Approximately what is the current coverage of iCCM in this country as of </t>
    </r>
    <r>
      <rPr>
        <b/>
        <sz val="11"/>
        <rFont val="Calibri"/>
        <family val="2"/>
      </rPr>
      <t>2014?</t>
    </r>
  </si>
  <si>
    <t>{please insert notes on what basis was used to calculate coverage e..g. % CHW trained, % district with iCCM, any other}</t>
  </si>
  <si>
    <t>Guidance notes</t>
  </si>
  <si>
    <t>Total rural population in the country</t>
  </si>
  <si>
    <t>Total population in the country</t>
  </si>
  <si>
    <t>Total rural population population with no access to health facilities</t>
  </si>
  <si>
    <t>Provide notes, source and assumptions to the calculations</t>
  </si>
  <si>
    <t>{Insert the source}</t>
  </si>
  <si>
    <t>{Insert the source, and proportion of rural population}</t>
  </si>
  <si>
    <t>{Insert source and proportion of rural population without access to health facilities}</t>
  </si>
  <si>
    <t>Complete with country-specific data and reference this</t>
  </si>
  <si>
    <t>Calculate the proportion of rural population without access to health facilities and reference this</t>
  </si>
  <si>
    <t>Total rural population, without access to health facility and are under 5 years of age</t>
  </si>
  <si>
    <t xml:space="preserve">Total population targeted for iCCM </t>
  </si>
  <si>
    <t xml:space="preserve">Calculate the total U5 population from the rural population without access to health facilities. </t>
  </si>
  <si>
    <t>{Insert source and proportion of population which is under 5}</t>
  </si>
  <si>
    <t>Ensure this is in agreement to the national plans and strategic documents</t>
  </si>
  <si>
    <t>Calculate or input number of children in this age range (since dosage is tailored for pediatric antibotics)</t>
  </si>
  <si>
    <t>{Insert source}</t>
  </si>
  <si>
    <t>This is the product of proportion of those without access to health facilities and proportion of those under 5 years of age</t>
  </si>
  <si>
    <t>Total population targeted for iCCM</t>
  </si>
  <si>
    <t>{Insert method used and source of this information}</t>
  </si>
  <si>
    <t>Total number of diarrhea cases extrapolated from consumption data</t>
  </si>
  <si>
    <t>Total number of diarrhea cases extrapolated from consumption data and projections</t>
  </si>
  <si>
    <t>For 2011-3, provide the actual consumption data (if available). Use this consumption data to project for the remaining years (2014-7) or alternatively use epidemiology data where necessary. If consumption data is available, use proportion of caseloads data to estimate the adjustment factors for the projections for the period 2014-7</t>
  </si>
  <si>
    <t>Assume a certain number of ORS sachets per case, the deduce the numbers of diarrhoea cases equivalent to the number of ORS sachets above</t>
  </si>
  <si>
    <t>{Insert the reasons for the assumption, reference where necessary}</t>
  </si>
  <si>
    <t>National target coverage of diarrhea cases for ORS %</t>
  </si>
  <si>
    <t>Not all diarrhoea cases will present to CHWs, some may remain home and allow the diarrhoea to run its course. Others may just have a diarrhoea case and not be given ORS. What will be the percentage that will be targeted, ideally this would be 100% but may not be feasible, practically health systems challenges and implementation constraints may vary. What would the feasible target %  in line with national targets</t>
  </si>
  <si>
    <t>{Insert a feasible, practical % which will be targted in line with national strategies and targets, please reference this}</t>
  </si>
  <si>
    <t xml:space="preserve">Multiply the total number of diarrhea cases (2.2) by the target coverage (2.3.1). </t>
  </si>
  <si>
    <t>{Insert commodity specific commitments here}</t>
  </si>
  <si>
    <t>{Insert method used and source of this information. Please state whether these are tablets of packs}</t>
  </si>
  <si>
    <r>
      <t>Consumption data</t>
    </r>
    <r>
      <rPr>
        <b/>
        <i/>
        <sz val="10"/>
        <color indexed="12"/>
        <rFont val="Calibri"/>
        <family val="2"/>
      </rPr>
      <t xml:space="preserve"> </t>
    </r>
    <r>
      <rPr>
        <b/>
        <i/>
        <sz val="10"/>
        <rFont val="Calibri"/>
        <family val="2"/>
      </rPr>
      <t>extract from national health records &amp; health plans and subsequent projections for the remaining years</t>
    </r>
  </si>
  <si>
    <t>Assume a certain number of tablets per case, the deduce the numbers of diarrhoea cases equivalent to the number of tablets above</t>
  </si>
  <si>
    <t xml:space="preserve">National target coverage of diarrhea cases (zinc) % </t>
  </si>
  <si>
    <t>Not all diarrhoea cases will present to CHWs, some may remain home and allow the diarrhoea to run its course. Others may just have a diarrhoea case and not be given Zinc tabs. What will be the percentage that will be targeted, ideally this would be 100% but may not be feasible, practically health systems challenges and implementation constraints may vary. What would the feasible target %  in line with national targets</t>
  </si>
  <si>
    <t>{please insert prevalance and reference this using country specific data}</t>
  </si>
  <si>
    <t>Diarrhea cases per child /year</t>
  </si>
  <si>
    <t>{please insert case load per child per year and reference this using country specific data}</t>
  </si>
  <si>
    <t>{Insert country specific unit cost including procurement costs, frieght, clearance, storage and in-country distribution}</t>
  </si>
  <si>
    <t xml:space="preserve"> </t>
  </si>
  <si>
    <t>Total number of pneumo cases extrapolated from consumption data and projections</t>
  </si>
  <si>
    <t>Assume a certain number of tablets per case, the deduce the numbers of Pneumonia cases equivalent to the number of tablets above</t>
  </si>
  <si>
    <t>Reference source, assumptions and calculations made</t>
  </si>
  <si>
    <t xml:space="preserve">National target coverage of pneumo cases % </t>
  </si>
  <si>
    <t>Not all pneumonia cases will present to CHWs, some may remain home and allow the fever to run its course. Others may just have a pneumonia case and not be given AmoxC tabs. What will be the percentage that will be targeted, ideally this would be 100% but may not be feasible, practically health systems challenges and implementation constraints may vary. What would the feasible target %  in line with national targets</t>
  </si>
  <si>
    <t>National target coverage of pneumo cases %</t>
  </si>
  <si>
    <t>{Insert the number of RRTs per CHW per year, assume the RRTs last for 3 years and each CHW gets X per allocation}</t>
  </si>
  <si>
    <t>No. of CHWs per rural pop without access to health facilities</t>
  </si>
  <si>
    <t>{Insert ratio of CHW to rural population without access to health facilities}</t>
  </si>
  <si>
    <t>Total rural population</t>
  </si>
  <si>
    <t>Total rural population with no access to health facilities</t>
  </si>
  <si>
    <t>Consumption</t>
  </si>
  <si>
    <t>These are dependent of CHWs number and frequency of use by each CHWs. Estimate monthly consumption per CHW (from historical data) and multiply by 12 months and by number of CHWs for that year</t>
  </si>
  <si>
    <t>Assume number allocated to each CHW (e.g. 2) and divide by 3 years (lifespan of a tape) and multiply by number of CHWs in that year</t>
  </si>
  <si>
    <t>Estimate number given per CHW and multiply by the number of CHWs in that year</t>
  </si>
  <si>
    <t>Other 1 (specify……………….)</t>
  </si>
  <si>
    <t>Other 2 (specify……………….)</t>
  </si>
  <si>
    <t>Other 3 (specify……………….)</t>
  </si>
  <si>
    <t>6.1.7</t>
  </si>
  <si>
    <t>6.1.8</t>
  </si>
  <si>
    <t>6.1.9</t>
  </si>
  <si>
    <t>{State assumptions and calculations used}</t>
  </si>
  <si>
    <t>6.2.7</t>
  </si>
  <si>
    <t>6.2.8</t>
  </si>
  <si>
    <t>6.2.9</t>
  </si>
  <si>
    <t>Total rural with no access to health facilities</t>
  </si>
  <si>
    <t>No. of CHW for iCCM available (Cummulative)</t>
  </si>
  <si>
    <t>{Insert the number total number of CHWs required}</t>
  </si>
  <si>
    <t>No. of CHWs (Total required)</t>
  </si>
  <si>
    <t>No. of CHWs (Total currently available)</t>
  </si>
  <si>
    <t>Proportion of  current CHW  with iCCM training</t>
  </si>
  <si>
    <t>Proportion of current CHW without iCCM training</t>
  </si>
  <si>
    <t>No. of new CHW (both basic and iCCM training)</t>
  </si>
  <si>
    <t>{insert the source of this information}</t>
  </si>
  <si>
    <t>{Insert source of this proportion}</t>
  </si>
  <si>
    <t>The projected cost of each of these items multiplied by the number of CHWs doing iCCM and by the consumption estimates noted below.</t>
  </si>
  <si>
    <t>7.1.6</t>
  </si>
  <si>
    <t>7.1.7</t>
  </si>
  <si>
    <t>7.1.8</t>
  </si>
  <si>
    <t>Other 1 (Specify………………………………)</t>
  </si>
  <si>
    <t>Other 2 (Specify………………………………)</t>
  </si>
  <si>
    <t>Other 3 (Specify………………………………)</t>
  </si>
  <si>
    <t>8.1.8</t>
  </si>
  <si>
    <t>8.1.9</t>
  </si>
  <si>
    <t>8.1.10</t>
  </si>
  <si>
    <t>Other 4 (Specify………………………………)</t>
  </si>
  <si>
    <t>Other 5 (Specify………………………………)</t>
  </si>
  <si>
    <t>Other 6 (Specify………………………………)</t>
  </si>
  <si>
    <t>{Insert reference sources, and details for the calculations}</t>
  </si>
  <si>
    <t>{Insert details of calculations}</t>
  </si>
  <si>
    <t>Attribution to iCCM</t>
  </si>
  <si>
    <t>Estimate the percentage allocation to iCCM</t>
  </si>
  <si>
    <t>External resources (GF NFM)</t>
  </si>
  <si>
    <t>Provide detail for estimate</t>
  </si>
  <si>
    <t>The projected requirement of each of these commodities multiplied by the master assumptions noted below.</t>
  </si>
  <si>
    <t>External Resources (GF NFM)</t>
  </si>
  <si>
    <t>CHW Data Management (Health Information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</si>
</sst>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quot;$&quot;#,##0.00_);[Red]\(&quot;$&quot;#,##0.00\)"/>
    <numFmt numFmtId="44" formatCode="_(&quot;$&quot;* #,##0.00_);_(&quot;$&quot;* \(#,##0.00\);_(&quot;$&quot;* &quot;-&quot;??_);_(@_)"/>
    <numFmt numFmtId="43" formatCode="_(* #,##0.00_);_(* \(#,##0.00\);_(* &quot;-&quot;??_);_(@_)"/>
    <numFmt numFmtId="170" formatCode="_-* #,##0.00_-;\-* #,##0.00_-;_-* &quot;-&quot;??_-;_-@_-"/>
    <numFmt numFmtId="171" formatCode="_-* #,##0_-;\-* #,##0_-;_-* &quot;-&quot;??_-;_-@_-"/>
    <numFmt numFmtId="172" formatCode="0.0"/>
    <numFmt numFmtId="173" formatCode="#,##0.0"/>
    <numFmt numFmtId="174" formatCode="0.0%"/>
    <numFmt numFmtId="175" formatCode="_(* #,##0_);_(* \(#,##0\);_(* &quot;-&quot;??_);_(@_)"/>
    <numFmt numFmtId="176" formatCode="_(* #,##0.0_);_(* \(#,##0.0\);_(* &quot;-&quot;?_);_(@_)"/>
    <numFmt numFmtId="177" formatCode="_(&quot;$&quot;* #,##0_);_(&quot;$&quot;* \(#,##0\);_(&quot;$&quot;* &quot;-&quot;??_);_(@_)"/>
    <numFmt numFmtId="178" formatCode="_(&quot;$&quot;* #,##0.000_);_(&quot;$&quot;* \(#,##0.000\);_(&quot;$&quot;* &quot;-&quot;??_);_(@_)"/>
  </numFmts>
  <fonts count="33" x14ac:knownFonts="1">
    <font>
      <sz val="11"/>
      <color theme="1"/>
      <name val="Calibri"/>
      <family val="2"/>
      <scheme val="minor"/>
    </font>
    <font>
      <sz val="11"/>
      <name val="Calibri"/>
      <family val="2"/>
    </font>
    <font>
      <b/>
      <sz val="10"/>
      <color indexed="60"/>
      <name val="Calibri"/>
      <family val="2"/>
    </font>
    <font>
      <sz val="10"/>
      <color indexed="60"/>
      <name val="Calibri"/>
      <family val="2"/>
    </font>
    <font>
      <sz val="10"/>
      <name val="Calibri"/>
      <family val="2"/>
    </font>
    <font>
      <sz val="10"/>
      <name val="Verdana"/>
      <family val="2"/>
    </font>
    <font>
      <b/>
      <sz val="10"/>
      <name val="Calibri"/>
      <family val="2"/>
    </font>
    <font>
      <sz val="11"/>
      <color indexed="8"/>
      <name val="Calibri"/>
      <family val="2"/>
    </font>
    <font>
      <b/>
      <i/>
      <sz val="10"/>
      <color indexed="12"/>
      <name val="Calibri"/>
      <family val="2"/>
    </font>
    <font>
      <b/>
      <i/>
      <sz val="10"/>
      <name val="Calibri"/>
      <family val="2"/>
    </font>
    <font>
      <sz val="9"/>
      <color indexed="81"/>
      <name val="Tahoma"/>
      <family val="2"/>
    </font>
    <font>
      <b/>
      <sz val="9"/>
      <color indexed="81"/>
      <name val="Tahoma"/>
      <family val="2"/>
    </font>
    <font>
      <b/>
      <sz val="11"/>
      <name val="Calibri"/>
      <family val="2"/>
    </font>
    <font>
      <b/>
      <sz val="11"/>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0"/>
      <color theme="4"/>
      <name val="Calibri"/>
      <family val="2"/>
    </font>
    <font>
      <b/>
      <sz val="11"/>
      <color theme="5"/>
      <name val="Calibri"/>
      <family val="2"/>
      <scheme val="minor"/>
    </font>
    <font>
      <sz val="11"/>
      <name val="Calibri"/>
      <family val="2"/>
      <scheme val="minor"/>
    </font>
    <font>
      <b/>
      <sz val="10"/>
      <color theme="1"/>
      <name val="Calibri"/>
      <family val="2"/>
      <scheme val="minor"/>
    </font>
    <font>
      <sz val="10"/>
      <color theme="1"/>
      <name val="Calibri"/>
      <family val="2"/>
      <scheme val="minor"/>
    </font>
    <font>
      <b/>
      <sz val="11"/>
      <color rgb="FFFF0000"/>
      <name val="Calibri"/>
      <family val="2"/>
      <scheme val="minor"/>
    </font>
    <font>
      <b/>
      <sz val="11"/>
      <name val="Calibri"/>
      <family val="2"/>
      <scheme val="minor"/>
    </font>
    <font>
      <b/>
      <sz val="11"/>
      <color theme="4"/>
      <name val="Calibri"/>
      <family val="2"/>
      <scheme val="minor"/>
    </font>
    <font>
      <sz val="11"/>
      <color theme="4"/>
      <name val="Calibri"/>
      <family val="2"/>
      <scheme val="minor"/>
    </font>
    <font>
      <u/>
      <sz val="11"/>
      <color rgb="FFFF0000"/>
      <name val="Calibri"/>
      <family val="2"/>
      <scheme val="minor"/>
    </font>
    <font>
      <i/>
      <sz val="11"/>
      <color rgb="FFFF0000"/>
      <name val="Calibri"/>
      <family val="2"/>
      <scheme val="minor"/>
    </font>
    <font>
      <sz val="6"/>
      <color theme="1"/>
      <name val="Calibri"/>
      <family val="2"/>
      <scheme val="minor"/>
    </font>
    <font>
      <b/>
      <u/>
      <sz val="11"/>
      <color theme="1"/>
      <name val="Calibri"/>
      <family val="2"/>
      <scheme val="minor"/>
    </font>
    <font>
      <sz val="10"/>
      <color theme="4"/>
      <name val="Calibri"/>
      <family val="2"/>
      <scheme val="minor"/>
    </font>
    <font>
      <b/>
      <sz val="10"/>
      <color rgb="FFFF0000"/>
      <name val="Calibri"/>
      <family val="2"/>
      <scheme val="minor"/>
    </font>
    <font>
      <sz val="10"/>
      <color rgb="FFFF0000"/>
      <name val="Calibri"/>
      <family val="2"/>
      <scheme val="minor"/>
    </font>
  </fonts>
  <fills count="14">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7"/>
        <bgColor indexed="64"/>
      </patternFill>
    </fill>
    <fill>
      <patternFill patternType="solid">
        <fgColor theme="1" tint="0.249977111117893"/>
        <bgColor indexed="64"/>
      </patternFill>
    </fill>
  </fills>
  <borders count="18">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14" fillId="0" borderId="0" applyFont="0" applyFill="0" applyBorder="0" applyAlignment="0" applyProtection="0"/>
    <xf numFmtId="170" fontId="7" fillId="0" borderId="0" applyFont="0" applyFill="0" applyBorder="0" applyAlignment="0" applyProtection="0"/>
    <xf numFmtId="44" fontId="14" fillId="0" borderId="0" applyFont="0" applyFill="0" applyBorder="0" applyAlignment="0" applyProtection="0"/>
    <xf numFmtId="0" fontId="5" fillId="0" borderId="0"/>
    <xf numFmtId="9" fontId="14" fillId="0" borderId="0" applyFont="0" applyFill="0" applyBorder="0" applyAlignment="0" applyProtection="0"/>
  </cellStyleXfs>
  <cellXfs count="267">
    <xf numFmtId="0" fontId="0" fillId="0" borderId="0" xfId="0"/>
    <xf numFmtId="0" fontId="15" fillId="0" borderId="0" xfId="0" applyFont="1"/>
    <xf numFmtId="0" fontId="15" fillId="0" borderId="0" xfId="0" applyFont="1" applyFill="1" applyBorder="1"/>
    <xf numFmtId="0" fontId="0" fillId="0" borderId="1" xfId="0" applyBorder="1"/>
    <xf numFmtId="0" fontId="0" fillId="0" borderId="2" xfId="0" applyBorder="1"/>
    <xf numFmtId="0" fontId="0" fillId="0" borderId="0" xfId="0" applyBorder="1"/>
    <xf numFmtId="0" fontId="0" fillId="0" borderId="3" xfId="0" applyBorder="1"/>
    <xf numFmtId="0" fontId="15" fillId="4" borderId="4" xfId="0" applyFont="1" applyFill="1" applyBorder="1"/>
    <xf numFmtId="0" fontId="15" fillId="4" borderId="5" xfId="0" applyFont="1" applyFill="1" applyBorder="1"/>
    <xf numFmtId="0" fontId="0" fillId="0" borderId="2" xfId="0" applyBorder="1" applyAlignment="1">
      <alignment wrapText="1"/>
    </xf>
    <xf numFmtId="0" fontId="0" fillId="0" borderId="6" xfId="0" applyBorder="1" applyAlignment="1">
      <alignment wrapText="1"/>
    </xf>
    <xf numFmtId="0" fontId="4" fillId="0" borderId="0" xfId="0" applyFont="1" applyBorder="1"/>
    <xf numFmtId="174" fontId="4" fillId="0" borderId="0" xfId="0" applyNumberFormat="1" applyFont="1" applyBorder="1"/>
    <xf numFmtId="171" fontId="4" fillId="0" borderId="0" xfId="0" applyNumberFormat="1" applyFont="1" applyBorder="1"/>
    <xf numFmtId="0" fontId="6" fillId="0" borderId="0" xfId="0" applyFont="1" applyBorder="1"/>
    <xf numFmtId="175" fontId="4" fillId="0" borderId="0" xfId="0" applyNumberFormat="1" applyFont="1" applyBorder="1"/>
    <xf numFmtId="0" fontId="6" fillId="0" borderId="7" xfId="0" applyFont="1" applyBorder="1"/>
    <xf numFmtId="0" fontId="4" fillId="0" borderId="7" xfId="0" applyFont="1" applyBorder="1"/>
    <xf numFmtId="0" fontId="0" fillId="0" borderId="7" xfId="0" applyBorder="1"/>
    <xf numFmtId="0" fontId="6" fillId="2" borderId="8" xfId="0" applyFont="1" applyFill="1" applyBorder="1" applyAlignment="1">
      <alignment vertical="top" wrapText="1"/>
    </xf>
    <xf numFmtId="0" fontId="2" fillId="0" borderId="7" xfId="0" applyFont="1" applyBorder="1"/>
    <xf numFmtId="0" fontId="3" fillId="0" borderId="7" xfId="0" applyFont="1" applyBorder="1"/>
    <xf numFmtId="171" fontId="4" fillId="0" borderId="7" xfId="2" applyNumberFormat="1" applyFont="1" applyBorder="1"/>
    <xf numFmtId="171" fontId="6" fillId="0" borderId="7" xfId="2" applyNumberFormat="1" applyFont="1" applyBorder="1"/>
    <xf numFmtId="171" fontId="6" fillId="0" borderId="7" xfId="2" applyNumberFormat="1" applyFont="1" applyFill="1" applyBorder="1"/>
    <xf numFmtId="171" fontId="2" fillId="0" borderId="7" xfId="2" applyNumberFormat="1" applyFont="1" applyBorder="1"/>
    <xf numFmtId="1" fontId="6" fillId="3" borderId="7" xfId="0" applyNumberFormat="1" applyFont="1" applyFill="1" applyBorder="1"/>
    <xf numFmtId="0" fontId="6" fillId="0" borderId="7" xfId="0" applyFont="1" applyFill="1" applyBorder="1" applyAlignment="1">
      <alignment vertical="center" wrapText="1"/>
    </xf>
    <xf numFmtId="3" fontId="6" fillId="0" borderId="7" xfId="0" applyNumberFormat="1" applyFont="1" applyFill="1" applyBorder="1" applyAlignment="1">
      <alignment vertical="center" wrapText="1"/>
    </xf>
    <xf numFmtId="0" fontId="4" fillId="2" borderId="9" xfId="0" applyFont="1" applyFill="1" applyBorder="1"/>
    <xf numFmtId="3" fontId="6" fillId="0" borderId="7" xfId="0" applyNumberFormat="1" applyFont="1" applyFill="1" applyBorder="1" applyAlignment="1">
      <alignment wrapText="1"/>
    </xf>
    <xf numFmtId="3" fontId="17" fillId="0" borderId="7" xfId="0" applyNumberFormat="1" applyFont="1" applyBorder="1"/>
    <xf numFmtId="3" fontId="6" fillId="2" borderId="7" xfId="0" applyNumberFormat="1" applyFont="1" applyFill="1" applyBorder="1"/>
    <xf numFmtId="0" fontId="4" fillId="2" borderId="7" xfId="0" applyFont="1" applyFill="1" applyBorder="1"/>
    <xf numFmtId="0" fontId="0" fillId="5" borderId="0" xfId="0" applyFill="1" applyBorder="1"/>
    <xf numFmtId="0" fontId="18" fillId="6" borderId="0" xfId="0" applyFont="1" applyFill="1" applyBorder="1"/>
    <xf numFmtId="0" fontId="19" fillId="6" borderId="0" xfId="0" applyFont="1" applyFill="1" applyBorder="1"/>
    <xf numFmtId="0" fontId="0" fillId="6" borderId="0" xfId="0" applyFill="1" applyBorder="1"/>
    <xf numFmtId="0" fontId="2" fillId="6" borderId="0" xfId="0" applyFont="1" applyFill="1" applyBorder="1"/>
    <xf numFmtId="0" fontId="4" fillId="6" borderId="0" xfId="0" applyFont="1" applyFill="1" applyBorder="1"/>
    <xf numFmtId="172" fontId="6" fillId="6" borderId="0" xfId="0" applyNumberFormat="1" applyFont="1" applyFill="1" applyBorder="1" applyAlignment="1">
      <alignment horizontal="right" vertical="center"/>
    </xf>
    <xf numFmtId="173" fontId="6" fillId="6" borderId="0" xfId="0" applyNumberFormat="1" applyFont="1" applyFill="1" applyBorder="1" applyAlignment="1">
      <alignment vertical="center" wrapText="1"/>
    </xf>
    <xf numFmtId="173" fontId="6" fillId="6" borderId="0" xfId="0" applyNumberFormat="1" applyFont="1" applyFill="1" applyBorder="1"/>
    <xf numFmtId="2" fontId="4" fillId="6" borderId="0" xfId="0" applyNumberFormat="1" applyFont="1" applyFill="1" applyBorder="1" applyAlignment="1">
      <alignment horizontal="right"/>
    </xf>
    <xf numFmtId="0" fontId="6" fillId="6" borderId="0" xfId="0" applyFont="1" applyFill="1" applyBorder="1"/>
    <xf numFmtId="172" fontId="6" fillId="6" borderId="0" xfId="0" applyNumberFormat="1" applyFont="1" applyFill="1" applyBorder="1"/>
    <xf numFmtId="0" fontId="4" fillId="2" borderId="3" xfId="0" applyFont="1" applyFill="1" applyBorder="1"/>
    <xf numFmtId="3" fontId="6" fillId="2" borderId="10" xfId="0" applyNumberFormat="1" applyFont="1" applyFill="1" applyBorder="1"/>
    <xf numFmtId="0" fontId="0" fillId="5" borderId="11" xfId="0" applyFill="1" applyBorder="1"/>
    <xf numFmtId="0" fontId="0" fillId="5" borderId="8" xfId="0" applyFill="1" applyBorder="1"/>
    <xf numFmtId="0" fontId="0" fillId="7" borderId="11" xfId="0" applyFill="1" applyBorder="1"/>
    <xf numFmtId="0" fontId="0" fillId="7" borderId="0" xfId="0" applyFill="1" applyBorder="1"/>
    <xf numFmtId="0" fontId="0" fillId="7" borderId="8" xfId="0" applyFill="1" applyBorder="1"/>
    <xf numFmtId="44" fontId="4" fillId="0" borderId="7" xfId="3" applyFont="1" applyBorder="1"/>
    <xf numFmtId="175" fontId="4" fillId="0" borderId="7" xfId="1" applyNumberFormat="1" applyFont="1" applyBorder="1"/>
    <xf numFmtId="175" fontId="14" fillId="0" borderId="7" xfId="1" applyNumberFormat="1" applyFont="1" applyBorder="1"/>
    <xf numFmtId="176" fontId="0" fillId="0" borderId="0" xfId="0" applyNumberFormat="1"/>
    <xf numFmtId="177" fontId="4" fillId="0" borderId="7" xfId="3" applyNumberFormat="1" applyFont="1" applyBorder="1"/>
    <xf numFmtId="0" fontId="6" fillId="3" borderId="7" xfId="1" applyNumberFormat="1" applyFont="1" applyFill="1" applyBorder="1"/>
    <xf numFmtId="2" fontId="6" fillId="6" borderId="0" xfId="0" applyNumberFormat="1" applyFont="1" applyFill="1" applyBorder="1" applyAlignment="1">
      <alignment horizontal="right"/>
    </xf>
    <xf numFmtId="0" fontId="6" fillId="6" borderId="6" xfId="0" applyFont="1" applyFill="1" applyBorder="1" applyAlignment="1">
      <alignment wrapText="1"/>
    </xf>
    <xf numFmtId="0" fontId="15" fillId="0" borderId="1" xfId="0" applyFont="1" applyFill="1" applyBorder="1" applyAlignment="1">
      <alignment horizontal="left" wrapText="1"/>
    </xf>
    <xf numFmtId="0" fontId="0" fillId="0" borderId="2" xfId="0" applyFont="1" applyFill="1" applyBorder="1" applyAlignment="1">
      <alignment horizontal="left" wrapText="1" indent="1"/>
    </xf>
    <xf numFmtId="44" fontId="17" fillId="0" borderId="7" xfId="3" applyFont="1" applyBorder="1"/>
    <xf numFmtId="0" fontId="6" fillId="4" borderId="7" xfId="1" applyNumberFormat="1" applyFont="1" applyFill="1" applyBorder="1"/>
    <xf numFmtId="44" fontId="17" fillId="0" borderId="0" xfId="3" applyFont="1" applyBorder="1"/>
    <xf numFmtId="3" fontId="4" fillId="0" borderId="7" xfId="0" applyNumberFormat="1" applyFont="1" applyBorder="1"/>
    <xf numFmtId="0" fontId="4" fillId="6" borderId="0" xfId="0" applyFont="1" applyFill="1" applyBorder="1" applyAlignment="1">
      <alignment horizontal="right"/>
    </xf>
    <xf numFmtId="173" fontId="4" fillId="6" borderId="0" xfId="0" applyNumberFormat="1" applyFont="1" applyFill="1" applyBorder="1" applyAlignment="1">
      <alignment vertical="center" wrapText="1"/>
    </xf>
    <xf numFmtId="172" fontId="4" fillId="6" borderId="0" xfId="0" applyNumberFormat="1" applyFont="1" applyFill="1" applyBorder="1" applyAlignment="1">
      <alignment horizontal="right"/>
    </xf>
    <xf numFmtId="3" fontId="4" fillId="0" borderId="7" xfId="0" applyNumberFormat="1" applyFont="1" applyFill="1" applyBorder="1" applyAlignment="1">
      <alignment vertical="center" wrapText="1"/>
    </xf>
    <xf numFmtId="3" fontId="4" fillId="0" borderId="7" xfId="0" applyNumberFormat="1" applyFont="1" applyFill="1" applyBorder="1" applyAlignment="1">
      <alignment wrapText="1"/>
    </xf>
    <xf numFmtId="3" fontId="4" fillId="4" borderId="7" xfId="0" applyNumberFormat="1" applyFont="1" applyFill="1" applyBorder="1" applyAlignment="1">
      <alignment wrapText="1"/>
    </xf>
    <xf numFmtId="0" fontId="15" fillId="0" borderId="2" xfId="0" applyFont="1" applyFill="1" applyBorder="1" applyAlignment="1">
      <alignment horizontal="left" wrapText="1"/>
    </xf>
    <xf numFmtId="0" fontId="15" fillId="4" borderId="5" xfId="0" applyFont="1" applyFill="1" applyBorder="1" applyAlignment="1"/>
    <xf numFmtId="44" fontId="0" fillId="4" borderId="11" xfId="0" applyNumberFormat="1" applyFill="1" applyBorder="1"/>
    <xf numFmtId="44" fontId="0" fillId="4" borderId="0" xfId="0" applyNumberFormat="1" applyFill="1" applyBorder="1"/>
    <xf numFmtId="177" fontId="14" fillId="4" borderId="0" xfId="3" applyNumberFormat="1" applyFont="1" applyFill="1" applyBorder="1"/>
    <xf numFmtId="44" fontId="14" fillId="4" borderId="0" xfId="3" applyFont="1" applyFill="1" applyBorder="1"/>
    <xf numFmtId="0" fontId="0" fillId="4" borderId="0" xfId="0" applyFill="1" applyBorder="1"/>
    <xf numFmtId="0" fontId="0" fillId="4" borderId="8" xfId="0" applyFill="1" applyBorder="1"/>
    <xf numFmtId="0" fontId="0" fillId="4" borderId="11" xfId="0" applyFill="1" applyBorder="1"/>
    <xf numFmtId="0" fontId="15" fillId="4" borderId="12" xfId="0" applyFont="1" applyFill="1" applyBorder="1" applyAlignment="1"/>
    <xf numFmtId="0" fontId="6" fillId="2" borderId="8" xfId="0" applyFont="1" applyFill="1" applyBorder="1" applyAlignment="1">
      <alignment horizontal="left" vertical="top" wrapText="1"/>
    </xf>
    <xf numFmtId="0" fontId="6" fillId="6" borderId="0" xfId="0" applyFont="1" applyFill="1" applyBorder="1" applyAlignment="1">
      <alignment horizontal="right"/>
    </xf>
    <xf numFmtId="44" fontId="0" fillId="0" borderId="7" xfId="0" applyNumberFormat="1" applyBorder="1"/>
    <xf numFmtId="177" fontId="14" fillId="0" borderId="7" xfId="3" applyNumberFormat="1" applyFont="1" applyBorder="1"/>
    <xf numFmtId="44" fontId="14" fillId="0" borderId="7" xfId="3" applyFont="1" applyBorder="1"/>
    <xf numFmtId="0" fontId="15" fillId="8" borderId="4" xfId="0" applyFont="1" applyFill="1" applyBorder="1"/>
    <xf numFmtId="0" fontId="15" fillId="8" borderId="5" xfId="0" applyFont="1" applyFill="1" applyBorder="1"/>
    <xf numFmtId="0" fontId="15" fillId="8" borderId="5" xfId="0" applyFont="1" applyFill="1" applyBorder="1" applyAlignment="1"/>
    <xf numFmtId="0" fontId="15" fillId="8" borderId="12" xfId="0" applyFont="1" applyFill="1" applyBorder="1" applyAlignment="1"/>
    <xf numFmtId="0" fontId="15" fillId="4" borderId="1" xfId="0" applyFont="1" applyFill="1" applyBorder="1"/>
    <xf numFmtId="0" fontId="0" fillId="4" borderId="13" xfId="0" applyFill="1" applyBorder="1"/>
    <xf numFmtId="0" fontId="15" fillId="4" borderId="2" xfId="0" applyFont="1" applyFill="1" applyBorder="1"/>
    <xf numFmtId="0" fontId="15" fillId="4" borderId="3" xfId="0" applyFont="1" applyFill="1" applyBorder="1"/>
    <xf numFmtId="0" fontId="0" fillId="0" borderId="0" xfId="0" applyAlignment="1"/>
    <xf numFmtId="0" fontId="0" fillId="6" borderId="0" xfId="0" applyFill="1" applyBorder="1" applyAlignment="1"/>
    <xf numFmtId="0" fontId="0" fillId="0" borderId="7" xfId="0" applyBorder="1" applyAlignment="1">
      <alignment wrapText="1"/>
    </xf>
    <xf numFmtId="0" fontId="15" fillId="6" borderId="7" xfId="0" applyFont="1" applyFill="1" applyBorder="1"/>
    <xf numFmtId="0" fontId="15" fillId="0" borderId="7" xfId="0" applyFont="1" applyBorder="1" applyAlignment="1">
      <alignment wrapText="1"/>
    </xf>
    <xf numFmtId="0" fontId="15" fillId="4" borderId="1" xfId="0" applyFont="1" applyFill="1" applyBorder="1" applyAlignment="1">
      <alignment wrapText="1"/>
    </xf>
    <xf numFmtId="0" fontId="15" fillId="4" borderId="7" xfId="0" applyFont="1" applyFill="1" applyBorder="1"/>
    <xf numFmtId="0" fontId="0" fillId="4" borderId="7" xfId="0" applyFill="1" applyBorder="1"/>
    <xf numFmtId="0" fontId="0" fillId="9" borderId="1" xfId="0" applyFill="1" applyBorder="1"/>
    <xf numFmtId="44" fontId="0" fillId="9" borderId="7" xfId="0" applyNumberFormat="1" applyFill="1" applyBorder="1"/>
    <xf numFmtId="44" fontId="0" fillId="9" borderId="11" xfId="0" applyNumberFormat="1" applyFill="1" applyBorder="1"/>
    <xf numFmtId="0" fontId="0" fillId="9" borderId="14" xfId="0" applyFill="1" applyBorder="1"/>
    <xf numFmtId="44" fontId="0" fillId="9" borderId="0" xfId="0" applyNumberFormat="1" applyFill="1" applyBorder="1"/>
    <xf numFmtId="0" fontId="0" fillId="9" borderId="7" xfId="0" applyFill="1" applyBorder="1"/>
    <xf numFmtId="0" fontId="6" fillId="6" borderId="2" xfId="0" applyFont="1" applyFill="1" applyBorder="1" applyAlignment="1">
      <alignment vertical="top" wrapText="1"/>
    </xf>
    <xf numFmtId="0" fontId="20" fillId="4" borderId="1" xfId="0" applyFont="1" applyFill="1" applyBorder="1"/>
    <xf numFmtId="0" fontId="21" fillId="4" borderId="11" xfId="0" applyFont="1" applyFill="1" applyBorder="1"/>
    <xf numFmtId="0" fontId="20" fillId="4" borderId="7" xfId="0" applyFont="1" applyFill="1" applyBorder="1" applyAlignment="1"/>
    <xf numFmtId="0" fontId="21" fillId="0" borderId="7" xfId="0" applyFont="1" applyBorder="1" applyAlignment="1"/>
    <xf numFmtId="0" fontId="21" fillId="0" borderId="7" xfId="0" applyFont="1" applyBorder="1" applyAlignment="1">
      <alignment wrapText="1"/>
    </xf>
    <xf numFmtId="0" fontId="21" fillId="0" borderId="7" xfId="0" applyFont="1" applyFill="1" applyBorder="1" applyAlignment="1"/>
    <xf numFmtId="0" fontId="15" fillId="0" borderId="7" xfId="0" applyFont="1" applyBorder="1"/>
    <xf numFmtId="44" fontId="0" fillId="9" borderId="12" xfId="0" applyNumberFormat="1" applyFill="1" applyBorder="1"/>
    <xf numFmtId="44" fontId="0" fillId="0" borderId="12" xfId="0" applyNumberFormat="1" applyBorder="1"/>
    <xf numFmtId="177" fontId="14" fillId="0" borderId="12" xfId="3" applyNumberFormat="1" applyFont="1" applyBorder="1"/>
    <xf numFmtId="0" fontId="18" fillId="6" borderId="1" xfId="0" applyFont="1" applyFill="1" applyBorder="1"/>
    <xf numFmtId="0" fontId="15" fillId="0" borderId="11" xfId="0" applyFont="1" applyBorder="1"/>
    <xf numFmtId="0" fontId="15" fillId="0" borderId="2" xfId="0" applyFont="1" applyFill="1" applyBorder="1"/>
    <xf numFmtId="0" fontId="0" fillId="0" borderId="7" xfId="0" applyFont="1" applyFill="1" applyBorder="1" applyAlignment="1">
      <alignment horizontal="left" wrapText="1"/>
    </xf>
    <xf numFmtId="0" fontId="15" fillId="0" borderId="3" xfId="0" applyFont="1" applyFill="1" applyBorder="1"/>
    <xf numFmtId="44" fontId="0" fillId="4" borderId="8" xfId="0" applyNumberFormat="1" applyFill="1" applyBorder="1"/>
    <xf numFmtId="44" fontId="14" fillId="9" borderId="7" xfId="3" applyFont="1" applyFill="1" applyBorder="1"/>
    <xf numFmtId="0" fontId="18" fillId="6" borderId="2" xfId="0" applyFont="1" applyFill="1" applyBorder="1"/>
    <xf numFmtId="0" fontId="15" fillId="0" borderId="0" xfId="0" applyFont="1" applyBorder="1"/>
    <xf numFmtId="0" fontId="22" fillId="0" borderId="0" xfId="0" applyFont="1" applyBorder="1"/>
    <xf numFmtId="0" fontId="16" fillId="0" borderId="0" xfId="0" applyFont="1"/>
    <xf numFmtId="0" fontId="23" fillId="6" borderId="0" xfId="0" applyFont="1" applyFill="1" applyBorder="1" applyAlignment="1">
      <alignment wrapText="1"/>
    </xf>
    <xf numFmtId="0" fontId="4" fillId="0" borderId="7" xfId="0" applyFont="1" applyFill="1" applyBorder="1" applyAlignment="1">
      <alignment vertical="center" wrapText="1"/>
    </xf>
    <xf numFmtId="0" fontId="15" fillId="4" borderId="7" xfId="0" applyFont="1" applyFill="1" applyBorder="1" applyAlignment="1">
      <alignment wrapText="1"/>
    </xf>
    <xf numFmtId="0" fontId="24" fillId="10" borderId="7" xfId="0" applyFont="1" applyFill="1" applyBorder="1"/>
    <xf numFmtId="1" fontId="25" fillId="10" borderId="7" xfId="0" applyNumberFormat="1" applyFont="1" applyFill="1" applyBorder="1"/>
    <xf numFmtId="1" fontId="24" fillId="10" borderId="7" xfId="0" applyNumberFormat="1" applyFont="1" applyFill="1" applyBorder="1" applyAlignment="1">
      <alignment wrapText="1"/>
    </xf>
    <xf numFmtId="0" fontId="25" fillId="10" borderId="7" xfId="0" applyFont="1" applyFill="1" applyBorder="1"/>
    <xf numFmtId="0" fontId="19" fillId="10" borderId="7" xfId="0" applyFont="1" applyFill="1" applyBorder="1"/>
    <xf numFmtId="0" fontId="0" fillId="0" borderId="4" xfId="0" applyBorder="1"/>
    <xf numFmtId="0" fontId="24" fillId="10" borderId="15" xfId="0" applyFont="1" applyFill="1" applyBorder="1"/>
    <xf numFmtId="175" fontId="25" fillId="10" borderId="7" xfId="1" applyNumberFormat="1" applyFont="1" applyFill="1" applyBorder="1"/>
    <xf numFmtId="0" fontId="22" fillId="0" borderId="0" xfId="0" applyFont="1" applyFill="1" applyBorder="1"/>
    <xf numFmtId="0" fontId="16" fillId="0" borderId="0" xfId="0" applyFont="1" applyFill="1" applyBorder="1"/>
    <xf numFmtId="0" fontId="19" fillId="6" borderId="7" xfId="0" applyFont="1" applyFill="1" applyBorder="1" applyAlignment="1">
      <alignment wrapText="1"/>
    </xf>
    <xf numFmtId="0" fontId="15" fillId="0" borderId="4" xfId="0" applyFont="1" applyFill="1" applyBorder="1"/>
    <xf numFmtId="0" fontId="15" fillId="4" borderId="5" xfId="0" applyFont="1" applyFill="1" applyBorder="1" applyAlignment="1">
      <alignment horizontal="center"/>
    </xf>
    <xf numFmtId="0" fontId="15" fillId="11" borderId="4" xfId="0" applyFont="1" applyFill="1" applyBorder="1"/>
    <xf numFmtId="0" fontId="15" fillId="11" borderId="5" xfId="0" applyFont="1" applyFill="1" applyBorder="1"/>
    <xf numFmtId="0" fontId="15" fillId="11" borderId="5" xfId="0" applyFont="1" applyFill="1" applyBorder="1" applyAlignment="1"/>
    <xf numFmtId="0" fontId="15" fillId="11" borderId="12" xfId="0" applyFont="1" applyFill="1" applyBorder="1" applyAlignment="1"/>
    <xf numFmtId="0" fontId="15" fillId="11" borderId="1" xfId="0" applyFont="1" applyFill="1" applyBorder="1" applyAlignment="1">
      <alignment wrapText="1"/>
    </xf>
    <xf numFmtId="0" fontId="0" fillId="11" borderId="11" xfId="0" applyFill="1" applyBorder="1"/>
    <xf numFmtId="0" fontId="0" fillId="11" borderId="13" xfId="0" applyFill="1" applyBorder="1"/>
    <xf numFmtId="0" fontId="0" fillId="11" borderId="2" xfId="0" applyFill="1" applyBorder="1" applyAlignment="1">
      <alignment wrapText="1"/>
    </xf>
    <xf numFmtId="0" fontId="0" fillId="11" borderId="7" xfId="0" applyFill="1" applyBorder="1"/>
    <xf numFmtId="0" fontId="0" fillId="11" borderId="0" xfId="0" applyFill="1" applyBorder="1"/>
    <xf numFmtId="0" fontId="0" fillId="11" borderId="12" xfId="0" applyFill="1" applyBorder="1"/>
    <xf numFmtId="0" fontId="0" fillId="11" borderId="3" xfId="0" applyFill="1" applyBorder="1"/>
    <xf numFmtId="0" fontId="15" fillId="11" borderId="2" xfId="0" applyFont="1" applyFill="1" applyBorder="1" applyAlignment="1">
      <alignment wrapText="1"/>
    </xf>
    <xf numFmtId="0" fontId="0" fillId="11" borderId="16" xfId="0" applyFill="1" applyBorder="1"/>
    <xf numFmtId="0" fontId="0" fillId="11" borderId="6" xfId="0" applyFill="1" applyBorder="1" applyAlignment="1">
      <alignment wrapText="1"/>
    </xf>
    <xf numFmtId="0" fontId="0" fillId="11" borderId="8" xfId="0" applyFill="1" applyBorder="1"/>
    <xf numFmtId="0" fontId="23" fillId="6" borderId="7" xfId="0" applyFont="1" applyFill="1" applyBorder="1" applyAlignment="1">
      <alignment wrapText="1"/>
    </xf>
    <xf numFmtId="0" fontId="0" fillId="10" borderId="7" xfId="0" applyFill="1" applyBorder="1"/>
    <xf numFmtId="0" fontId="4" fillId="0" borderId="5" xfId="0" applyFont="1" applyBorder="1"/>
    <xf numFmtId="3" fontId="17" fillId="0" borderId="5" xfId="0" applyNumberFormat="1" applyFont="1" applyBorder="1"/>
    <xf numFmtId="9" fontId="25" fillId="10" borderId="7" xfId="0" applyNumberFormat="1" applyFont="1" applyFill="1" applyBorder="1"/>
    <xf numFmtId="8" fontId="25" fillId="10" borderId="7" xfId="0" applyNumberFormat="1" applyFont="1" applyFill="1" applyBorder="1"/>
    <xf numFmtId="175" fontId="0" fillId="10" borderId="7" xfId="0" applyNumberFormat="1" applyFill="1" applyBorder="1"/>
    <xf numFmtId="0" fontId="4" fillId="10" borderId="7" xfId="0" applyFont="1" applyFill="1" applyBorder="1"/>
    <xf numFmtId="171" fontId="2" fillId="10" borderId="7" xfId="0" applyNumberFormat="1" applyFont="1" applyFill="1" applyBorder="1"/>
    <xf numFmtId="174" fontId="17" fillId="10" borderId="7" xfId="5" applyNumberFormat="1" applyFont="1" applyFill="1" applyBorder="1"/>
    <xf numFmtId="3" fontId="17" fillId="10" borderId="7" xfId="0" applyNumberFormat="1" applyFont="1" applyFill="1" applyBorder="1"/>
    <xf numFmtId="175" fontId="17" fillId="10" borderId="7" xfId="1" applyNumberFormat="1" applyFont="1" applyFill="1" applyBorder="1"/>
    <xf numFmtId="0" fontId="4" fillId="0" borderId="5" xfId="0" applyFont="1" applyFill="1" applyBorder="1" applyAlignment="1">
      <alignment vertical="center" wrapText="1"/>
    </xf>
    <xf numFmtId="175" fontId="14" fillId="0" borderId="5" xfId="1" applyNumberFormat="1" applyFont="1" applyBorder="1"/>
    <xf numFmtId="0" fontId="6" fillId="2" borderId="0" xfId="0" applyFont="1" applyFill="1" applyBorder="1" applyAlignment="1">
      <alignment vertical="top" wrapText="1"/>
    </xf>
    <xf numFmtId="8" fontId="0" fillId="0" borderId="0" xfId="0" applyNumberFormat="1"/>
    <xf numFmtId="0" fontId="20" fillId="4" borderId="7" xfId="0" applyFont="1" applyFill="1" applyBorder="1" applyAlignment="1">
      <alignment wrapText="1"/>
    </xf>
    <xf numFmtId="0" fontId="0" fillId="10" borderId="17" xfId="0" applyFill="1" applyBorder="1"/>
    <xf numFmtId="0" fontId="15" fillId="0" borderId="5" xfId="0" applyFont="1" applyBorder="1"/>
    <xf numFmtId="0" fontId="0" fillId="0" borderId="5" xfId="0" applyBorder="1"/>
    <xf numFmtId="0" fontId="15" fillId="0" borderId="11" xfId="0" applyFont="1" applyFill="1" applyBorder="1"/>
    <xf numFmtId="0" fontId="15" fillId="0" borderId="13" xfId="0" applyFont="1" applyFill="1" applyBorder="1"/>
    <xf numFmtId="1" fontId="6" fillId="12" borderId="7" xfId="0" applyNumberFormat="1" applyFont="1" applyFill="1" applyBorder="1"/>
    <xf numFmtId="175" fontId="14" fillId="4" borderId="11" xfId="1" applyNumberFormat="1" applyFont="1" applyFill="1" applyBorder="1"/>
    <xf numFmtId="175" fontId="14" fillId="4" borderId="0" xfId="1" applyNumberFormat="1" applyFont="1" applyFill="1" applyBorder="1"/>
    <xf numFmtId="0" fontId="19" fillId="0" borderId="0" xfId="0" applyFont="1" applyFill="1" applyBorder="1" applyAlignment="1">
      <alignment wrapText="1"/>
    </xf>
    <xf numFmtId="0" fontId="19" fillId="0" borderId="0" xfId="0" applyFont="1" applyFill="1" applyBorder="1"/>
    <xf numFmtId="0" fontId="15" fillId="0" borderId="0" xfId="0" applyFont="1" applyFill="1"/>
    <xf numFmtId="0" fontId="0" fillId="0" borderId="0" xfId="0" applyFill="1"/>
    <xf numFmtId="0" fontId="15" fillId="0" borderId="1" xfId="0" applyFont="1" applyBorder="1"/>
    <xf numFmtId="0" fontId="0" fillId="0" borderId="11" xfId="0" applyBorder="1"/>
    <xf numFmtId="0" fontId="0" fillId="0" borderId="13" xfId="0" applyBorder="1"/>
    <xf numFmtId="0" fontId="0" fillId="0" borderId="6" xfId="0" applyBorder="1"/>
    <xf numFmtId="175" fontId="14" fillId="4" borderId="8" xfId="1" applyNumberFormat="1" applyFont="1" applyFill="1" applyBorder="1"/>
    <xf numFmtId="0" fontId="15" fillId="0" borderId="8" xfId="0" applyFont="1" applyFill="1" applyBorder="1"/>
    <xf numFmtId="0" fontId="15" fillId="0" borderId="6" xfId="0" applyFont="1" applyFill="1" applyBorder="1"/>
    <xf numFmtId="0" fontId="15" fillId="0" borderId="1" xfId="0" applyFont="1" applyFill="1" applyBorder="1"/>
    <xf numFmtId="0" fontId="0" fillId="0" borderId="6" xfId="0" applyFont="1" applyBorder="1" applyAlignment="1">
      <alignment wrapText="1"/>
    </xf>
    <xf numFmtId="177" fontId="14" fillId="0" borderId="0" xfId="3" applyNumberFormat="1" applyFont="1" applyBorder="1"/>
    <xf numFmtId="44" fontId="14" fillId="0" borderId="0" xfId="3" applyFont="1" applyBorder="1"/>
    <xf numFmtId="177" fontId="14" fillId="0" borderId="3" xfId="3" applyNumberFormat="1" applyFont="1" applyBorder="1"/>
    <xf numFmtId="0" fontId="0" fillId="0" borderId="8" xfId="0" applyBorder="1"/>
    <xf numFmtId="0" fontId="0" fillId="0" borderId="16" xfId="0" applyBorder="1"/>
    <xf numFmtId="0" fontId="15" fillId="4" borderId="0" xfId="0" applyFont="1" applyFill="1" applyBorder="1" applyAlignment="1">
      <alignment wrapText="1"/>
    </xf>
    <xf numFmtId="0" fontId="15" fillId="6" borderId="0" xfId="0" applyFont="1" applyFill="1" applyBorder="1"/>
    <xf numFmtId="0" fontId="24" fillId="0" borderId="0" xfId="0" applyFont="1" applyFill="1" applyBorder="1"/>
    <xf numFmtId="0" fontId="0" fillId="0" borderId="0" xfId="0" applyAlignment="1">
      <alignment wrapText="1"/>
    </xf>
    <xf numFmtId="0" fontId="26" fillId="0" borderId="0" xfId="0" applyFont="1"/>
    <xf numFmtId="0" fontId="6" fillId="2" borderId="7" xfId="0" applyFont="1" applyFill="1" applyBorder="1" applyAlignment="1">
      <alignment vertical="top" wrapText="1"/>
    </xf>
    <xf numFmtId="9" fontId="0" fillId="0" borderId="0" xfId="0" applyNumberFormat="1"/>
    <xf numFmtId="9" fontId="19" fillId="10" borderId="7" xfId="5" applyFont="1" applyFill="1" applyBorder="1"/>
    <xf numFmtId="9" fontId="23" fillId="4" borderId="7" xfId="5" applyFont="1" applyFill="1" applyBorder="1" applyAlignment="1">
      <alignment wrapText="1"/>
    </xf>
    <xf numFmtId="0" fontId="27" fillId="0" borderId="0" xfId="0" applyFont="1" applyFill="1" applyBorder="1"/>
    <xf numFmtId="0" fontId="15" fillId="0" borderId="0" xfId="0" applyFont="1" applyAlignment="1">
      <alignment horizontal="center"/>
    </xf>
    <xf numFmtId="175" fontId="25" fillId="0" borderId="5" xfId="1" applyNumberFormat="1" applyFont="1" applyFill="1" applyBorder="1"/>
    <xf numFmtId="175" fontId="25" fillId="0" borderId="12" xfId="1" applyNumberFormat="1" applyFont="1" applyFill="1" applyBorder="1"/>
    <xf numFmtId="175" fontId="25" fillId="0" borderId="1" xfId="1" applyNumberFormat="1" applyFont="1" applyFill="1" applyBorder="1"/>
    <xf numFmtId="0" fontId="27" fillId="0" borderId="0" xfId="0" applyFont="1"/>
    <xf numFmtId="1" fontId="6" fillId="3" borderId="4" xfId="0" applyNumberFormat="1" applyFont="1" applyFill="1" applyBorder="1"/>
    <xf numFmtId="0" fontId="6" fillId="0" borderId="7" xfId="0" applyFont="1" applyFill="1" applyBorder="1" applyAlignment="1">
      <alignment vertical="top" wrapText="1"/>
    </xf>
    <xf numFmtId="0" fontId="28" fillId="0" borderId="0" xfId="0" applyFont="1"/>
    <xf numFmtId="0" fontId="29" fillId="0" borderId="0" xfId="0" applyFont="1" applyAlignment="1">
      <alignment horizontal="center"/>
    </xf>
    <xf numFmtId="0" fontId="27" fillId="0" borderId="0" xfId="0" applyFont="1" applyAlignment="1">
      <alignment vertical="center"/>
    </xf>
    <xf numFmtId="0" fontId="0" fillId="0" borderId="0" xfId="0" applyAlignment="1">
      <alignment vertical="center"/>
    </xf>
    <xf numFmtId="175" fontId="4" fillId="10" borderId="7" xfId="1" applyNumberFormat="1" applyFont="1" applyFill="1" applyBorder="1"/>
    <xf numFmtId="0" fontId="27" fillId="0" borderId="0" xfId="0" applyFont="1" applyAlignment="1">
      <alignment horizontal="left" vertical="center"/>
    </xf>
    <xf numFmtId="0" fontId="27" fillId="0" borderId="7" xfId="0" applyFont="1" applyBorder="1" applyAlignment="1"/>
    <xf numFmtId="0" fontId="0" fillId="10" borderId="7" xfId="0" applyFont="1" applyFill="1" applyBorder="1"/>
    <xf numFmtId="0" fontId="0" fillId="0" borderId="7" xfId="0" applyFont="1" applyFill="1" applyBorder="1" applyAlignment="1">
      <alignment wrapText="1"/>
    </xf>
    <xf numFmtId="172" fontId="6" fillId="0" borderId="0" xfId="0" applyNumberFormat="1" applyFont="1" applyFill="1" applyBorder="1" applyAlignment="1">
      <alignment horizontal="right" vertical="center"/>
    </xf>
    <xf numFmtId="175" fontId="14" fillId="0" borderId="7" xfId="1" applyNumberFormat="1" applyFont="1" applyFill="1" applyBorder="1"/>
    <xf numFmtId="0" fontId="27" fillId="0" borderId="7" xfId="0" applyFont="1" applyFill="1" applyBorder="1"/>
    <xf numFmtId="0" fontId="30" fillId="10" borderId="4" xfId="0" applyFont="1" applyFill="1" applyBorder="1" applyAlignment="1"/>
    <xf numFmtId="0" fontId="21" fillId="11" borderId="7" xfId="0" applyFont="1" applyFill="1" applyBorder="1" applyAlignment="1"/>
    <xf numFmtId="0" fontId="20" fillId="11" borderId="7" xfId="0" applyFont="1" applyFill="1" applyBorder="1" applyAlignment="1"/>
    <xf numFmtId="0" fontId="0" fillId="0" borderId="0" xfId="0" applyBorder="1" applyAlignment="1"/>
    <xf numFmtId="0" fontId="0" fillId="0" borderId="0" xfId="0" applyFill="1" applyBorder="1" applyAlignment="1"/>
    <xf numFmtId="0" fontId="31" fillId="0" borderId="0" xfId="0" applyFont="1" applyFill="1" applyBorder="1" applyAlignment="1">
      <alignment wrapText="1"/>
    </xf>
    <xf numFmtId="0" fontId="31" fillId="0" borderId="0" xfId="0" applyFont="1" applyFill="1" applyBorder="1" applyAlignment="1"/>
    <xf numFmtId="0" fontId="32" fillId="0" borderId="0" xfId="0" applyFont="1" applyFill="1" applyBorder="1" applyAlignment="1"/>
    <xf numFmtId="0" fontId="32" fillId="0" borderId="0" xfId="0" applyFont="1" applyFill="1" applyBorder="1" applyAlignment="1">
      <alignment wrapText="1"/>
    </xf>
    <xf numFmtId="0" fontId="21" fillId="4" borderId="4" xfId="0" applyFont="1" applyFill="1" applyBorder="1" applyAlignment="1"/>
    <xf numFmtId="0" fontId="20" fillId="11" borderId="4" xfId="0" applyFont="1" applyFill="1" applyBorder="1" applyAlignment="1">
      <alignment horizontal="center"/>
    </xf>
    <xf numFmtId="8" fontId="30" fillId="10" borderId="4" xfId="0" applyNumberFormat="1" applyFont="1" applyFill="1" applyBorder="1" applyAlignment="1"/>
    <xf numFmtId="178" fontId="30" fillId="10" borderId="4" xfId="0" applyNumberFormat="1" applyFont="1" applyFill="1" applyBorder="1" applyAlignment="1"/>
    <xf numFmtId="178" fontId="30" fillId="10" borderId="4" xfId="3" applyNumberFormat="1" applyFont="1" applyFill="1" applyBorder="1" applyAlignment="1"/>
    <xf numFmtId="0" fontId="20" fillId="4" borderId="7" xfId="0" applyFont="1" applyFill="1" applyBorder="1" applyAlignment="1">
      <alignment horizontal="center" vertical="center" wrapText="1"/>
    </xf>
    <xf numFmtId="0" fontId="27" fillId="13" borderId="7" xfId="0" applyFont="1" applyFill="1" applyBorder="1"/>
    <xf numFmtId="0" fontId="6" fillId="2" borderId="7" xfId="0" applyFont="1" applyFill="1" applyBorder="1" applyAlignment="1">
      <alignment horizontal="left" vertical="top" wrapText="1"/>
    </xf>
    <xf numFmtId="0" fontId="6" fillId="11" borderId="7" xfId="0" applyFont="1" applyFill="1" applyBorder="1" applyAlignment="1">
      <alignment horizontal="left" vertical="top" wrapText="1"/>
    </xf>
    <xf numFmtId="0" fontId="6" fillId="0" borderId="8" xfId="0" applyFont="1" applyFill="1" applyBorder="1" applyAlignment="1">
      <alignment vertical="top" wrapText="1"/>
    </xf>
    <xf numFmtId="0" fontId="0" fillId="0" borderId="0" xfId="0" applyAlignment="1">
      <alignment vertical="center" wrapText="1"/>
    </xf>
    <xf numFmtId="175" fontId="14" fillId="10" borderId="7" xfId="1" applyNumberFormat="1" applyFont="1" applyFill="1" applyBorder="1"/>
    <xf numFmtId="0" fontId="4" fillId="0" borderId="0" xfId="0" applyFont="1" applyFill="1" applyBorder="1" applyAlignment="1">
      <alignment vertical="center" wrapText="1"/>
    </xf>
    <xf numFmtId="175" fontId="14" fillId="0" borderId="7" xfId="1" applyNumberFormat="1" applyFont="1" applyFill="1" applyBorder="1" applyAlignment="1">
      <alignment vertical="center"/>
    </xf>
    <xf numFmtId="0" fontId="1" fillId="0" borderId="7" xfId="0" applyFont="1" applyFill="1" applyBorder="1" applyAlignment="1">
      <alignment vertical="center" wrapText="1"/>
    </xf>
    <xf numFmtId="0" fontId="4" fillId="0" borderId="7" xfId="0" applyNumberFormat="1" applyFont="1" applyBorder="1"/>
    <xf numFmtId="43" fontId="4" fillId="0" borderId="7" xfId="0" applyNumberFormat="1" applyFont="1" applyBorder="1"/>
    <xf numFmtId="0" fontId="27" fillId="0" borderId="7" xfId="0" applyFont="1" applyBorder="1"/>
    <xf numFmtId="0" fontId="24" fillId="0" borderId="7" xfId="0" applyFont="1" applyFill="1" applyBorder="1" applyAlignment="1">
      <alignment horizontal="center"/>
    </xf>
    <xf numFmtId="0" fontId="15" fillId="4" borderId="7" xfId="0" applyFont="1" applyFill="1" applyBorder="1" applyAlignment="1">
      <alignment horizontal="center" wrapText="1"/>
    </xf>
    <xf numFmtId="9" fontId="24" fillId="10" borderId="7" xfId="5" applyFont="1" applyFill="1" applyBorder="1"/>
    <xf numFmtId="9" fontId="14" fillId="10" borderId="7" xfId="5" applyFont="1" applyFill="1" applyBorder="1"/>
  </cellXfs>
  <cellStyles count="6">
    <cellStyle name="Comma" xfId="1" builtinId="3"/>
    <cellStyle name="Comma 2" xfId="2"/>
    <cellStyle name="Currency" xfId="3" builtinId="4"/>
    <cellStyle name="Normal" xfId="0" builtinId="0"/>
    <cellStyle name="Normal 2" xfId="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ire%20Qureshi/Dropbox/BackPack+%20Project/Model/Revised%20Model/2013_07%20New%20Global%20BP+%20Cost%20Estimate%20v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P+ Menu"/>
      <sheetName val="Assumptions"/>
      <sheetName val="Calculations - Cost Per CHW"/>
      <sheetName val="Cases &amp; Lived Saved"/>
      <sheetName val="Inventory"/>
      <sheetName val="Calculations - Kit Quantities"/>
      <sheetName val="Data tables"/>
      <sheetName val="Global Lives Saved"/>
      <sheetName val="Items to do &amp; check"/>
      <sheetName val="iCCM costs data"/>
      <sheetName val="Comparison Tab"/>
      <sheetName val="Commodities info from Charag"/>
      <sheetName val="Assembly options"/>
      <sheetName val="Cost Summary&amp; Options"/>
    </sheetNames>
    <sheetDataSet>
      <sheetData sheetId="0"/>
      <sheetData sheetId="1"/>
      <sheetData sheetId="2"/>
      <sheetData sheetId="3"/>
      <sheetData sheetId="4"/>
      <sheetData sheetId="5"/>
      <sheetData sheetId="6"/>
      <sheetData sheetId="7">
        <row r="2">
          <cell r="F2" t="str">
            <v>Yes</v>
          </cell>
        </row>
        <row r="3">
          <cell r="F3" t="str">
            <v>No</v>
          </cell>
        </row>
        <row r="23">
          <cell r="C23" t="str">
            <v>Hard Basic</v>
          </cell>
        </row>
        <row r="24">
          <cell r="C24" t="str">
            <v>Hard Advanced</v>
          </cell>
        </row>
        <row r="25">
          <cell r="C25" t="str">
            <v>Soft Basic</v>
          </cell>
        </row>
        <row r="26">
          <cell r="C26" t="str">
            <v>Soft Advanced</v>
          </cell>
        </row>
        <row r="27">
          <cell r="C27" t="str">
            <v>Mobile</v>
          </cell>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3:C7"/>
  <sheetViews>
    <sheetView workbookViewId="0">
      <selection activeCell="C3" sqref="C3:C7"/>
    </sheetView>
  </sheetViews>
  <sheetFormatPr defaultRowHeight="15" x14ac:dyDescent="0.25"/>
  <sheetData>
    <row r="3" spans="3:3" x14ac:dyDescent="0.25">
      <c r="C3" s="213">
        <v>0</v>
      </c>
    </row>
    <row r="4" spans="3:3" x14ac:dyDescent="0.25">
      <c r="C4" s="213">
        <v>0.25</v>
      </c>
    </row>
    <row r="5" spans="3:3" x14ac:dyDescent="0.25">
      <c r="C5" s="213">
        <v>0.5</v>
      </c>
    </row>
    <row r="6" spans="3:3" x14ac:dyDescent="0.25">
      <c r="C6" s="213">
        <v>0.75</v>
      </c>
    </row>
    <row r="7" spans="3:3" x14ac:dyDescent="0.25">
      <c r="C7" s="213">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pageSetUpPr fitToPage="1"/>
  </sheetPr>
  <dimension ref="A1:O47"/>
  <sheetViews>
    <sheetView showGridLines="0" tabSelected="1" topLeftCell="A19" zoomScale="80" zoomScaleNormal="80" workbookViewId="0">
      <selection activeCell="N38" sqref="N38"/>
    </sheetView>
  </sheetViews>
  <sheetFormatPr defaultRowHeight="15" x14ac:dyDescent="0.25"/>
  <cols>
    <col min="1" max="1" width="57.85546875" bestFit="1" customWidth="1"/>
    <col min="2" max="2" width="13.5703125" bestFit="1" customWidth="1"/>
    <col min="3" max="3" width="13.5703125" customWidth="1"/>
    <col min="4" max="5" width="7.42578125" customWidth="1"/>
    <col min="6" max="6" width="2.28515625" customWidth="1"/>
    <col min="7" max="7" width="12.42578125" bestFit="1" customWidth="1"/>
    <col min="8" max="10" width="7.42578125" customWidth="1"/>
    <col min="11" max="11" width="2.28515625" customWidth="1"/>
    <col min="12" max="12" width="7.42578125" bestFit="1" customWidth="1"/>
    <col min="13" max="15" width="7.42578125" customWidth="1"/>
  </cols>
  <sheetData>
    <row r="1" spans="1:15" x14ac:dyDescent="0.25">
      <c r="A1" s="121" t="s">
        <v>126</v>
      </c>
      <c r="B1" s="122"/>
      <c r="C1" s="122"/>
      <c r="D1" s="122"/>
      <c r="E1" s="122"/>
      <c r="F1" s="122"/>
      <c r="G1" s="122"/>
      <c r="H1" s="122"/>
      <c r="I1" s="122"/>
      <c r="J1" s="122"/>
      <c r="K1" s="122"/>
      <c r="L1" s="122"/>
      <c r="M1" s="129"/>
      <c r="N1" s="1"/>
      <c r="O1" s="1"/>
    </row>
    <row r="2" spans="1:15" x14ac:dyDescent="0.25">
      <c r="A2" s="128"/>
      <c r="B2" s="130"/>
      <c r="C2" s="143"/>
      <c r="D2" s="130"/>
      <c r="E2" s="130"/>
      <c r="F2" s="130"/>
      <c r="G2" s="130"/>
      <c r="H2" s="129"/>
      <c r="I2" s="129"/>
      <c r="J2" s="129"/>
      <c r="K2" s="129"/>
      <c r="L2" s="129"/>
      <c r="M2" s="129"/>
      <c r="N2" s="1"/>
      <c r="O2" s="1"/>
    </row>
    <row r="3" spans="1:15" ht="30" x14ac:dyDescent="0.25">
      <c r="A3" s="145" t="s">
        <v>170</v>
      </c>
      <c r="B3" s="214">
        <v>0.17</v>
      </c>
      <c r="C3" s="216" t="s">
        <v>171</v>
      </c>
      <c r="D3" s="144"/>
      <c r="E3" s="143"/>
      <c r="F3" s="130"/>
      <c r="G3" s="130"/>
      <c r="H3" s="129"/>
      <c r="I3" s="129"/>
      <c r="J3" s="129"/>
      <c r="K3" s="129"/>
      <c r="L3" s="129"/>
      <c r="M3" s="129"/>
      <c r="N3" s="1"/>
      <c r="O3" s="1"/>
    </row>
    <row r="4" spans="1:15" ht="30" x14ac:dyDescent="0.25">
      <c r="A4" s="145" t="s">
        <v>169</v>
      </c>
      <c r="B4" s="214">
        <v>0.75</v>
      </c>
      <c r="C4" s="216" t="s">
        <v>171</v>
      </c>
      <c r="D4" s="130"/>
      <c r="E4" s="130"/>
      <c r="F4" s="130"/>
      <c r="G4" s="130"/>
      <c r="H4" s="129"/>
      <c r="I4" s="129"/>
      <c r="J4" s="129"/>
      <c r="K4" s="129"/>
      <c r="L4" s="129"/>
      <c r="M4" s="129"/>
      <c r="N4" s="1"/>
      <c r="O4" s="1"/>
    </row>
    <row r="5" spans="1:15" s="192" customFormat="1" x14ac:dyDescent="0.25">
      <c r="A5" s="189"/>
      <c r="B5" s="190"/>
      <c r="C5" s="190"/>
      <c r="D5" s="143"/>
      <c r="E5" s="143"/>
      <c r="F5" s="143"/>
      <c r="G5" s="143"/>
      <c r="H5" s="2"/>
      <c r="I5" s="2"/>
      <c r="J5" s="2"/>
      <c r="K5" s="2"/>
      <c r="L5" s="2"/>
      <c r="M5" s="2"/>
      <c r="N5" s="191"/>
      <c r="O5" s="191"/>
    </row>
    <row r="6" spans="1:15" s="192" customFormat="1" x14ac:dyDescent="0.25">
      <c r="A6" s="189"/>
      <c r="B6" s="190"/>
      <c r="C6" s="190"/>
      <c r="D6" s="143"/>
      <c r="E6" s="143"/>
      <c r="F6" s="143"/>
      <c r="G6" s="143"/>
      <c r="H6" s="2"/>
      <c r="I6" s="2"/>
      <c r="J6" s="2"/>
      <c r="K6" s="2"/>
      <c r="L6" s="198"/>
      <c r="M6" s="2"/>
      <c r="N6" s="191"/>
      <c r="O6" s="191"/>
    </row>
    <row r="7" spans="1:15" x14ac:dyDescent="0.25">
      <c r="A7" s="193" t="s">
        <v>154</v>
      </c>
      <c r="B7" s="194"/>
      <c r="C7" s="194"/>
      <c r="D7" s="194"/>
      <c r="E7" s="194"/>
      <c r="F7" s="194"/>
      <c r="G7" s="194"/>
      <c r="H7" s="194"/>
      <c r="I7" s="194"/>
      <c r="J7" s="194"/>
      <c r="K7" s="194"/>
      <c r="L7" s="194"/>
      <c r="M7" s="194"/>
      <c r="N7" s="194"/>
      <c r="O7" s="195"/>
    </row>
    <row r="8" spans="1:15" x14ac:dyDescent="0.25">
      <c r="A8" s="123"/>
      <c r="B8" s="2" t="s">
        <v>9</v>
      </c>
      <c r="C8" s="2"/>
      <c r="D8" s="2"/>
      <c r="E8" s="2"/>
      <c r="F8" s="2"/>
      <c r="G8" s="2" t="s">
        <v>10</v>
      </c>
      <c r="H8" s="2"/>
      <c r="I8" s="2"/>
      <c r="J8" s="2"/>
      <c r="K8" s="2"/>
      <c r="L8" s="198" t="s">
        <v>11</v>
      </c>
      <c r="M8" s="2"/>
      <c r="N8" s="2"/>
      <c r="O8" s="125"/>
    </row>
    <row r="9" spans="1:15" x14ac:dyDescent="0.25">
      <c r="A9" s="146"/>
      <c r="B9" s="186">
        <v>2014</v>
      </c>
      <c r="C9" s="186">
        <v>2015</v>
      </c>
      <c r="D9" s="186">
        <v>2016</v>
      </c>
      <c r="E9" s="186">
        <v>2017</v>
      </c>
      <c r="F9" s="147"/>
      <c r="G9" s="186">
        <v>2014</v>
      </c>
      <c r="H9" s="186">
        <v>2015</v>
      </c>
      <c r="I9" s="186">
        <v>2016</v>
      </c>
      <c r="J9" s="186">
        <v>2017</v>
      </c>
      <c r="K9" s="147"/>
      <c r="L9" s="186">
        <v>2014</v>
      </c>
      <c r="M9" s="186">
        <v>2015</v>
      </c>
      <c r="N9" s="186">
        <v>2016</v>
      </c>
      <c r="O9" s="186">
        <v>2017</v>
      </c>
    </row>
    <row r="10" spans="1:15" x14ac:dyDescent="0.25">
      <c r="A10" s="7"/>
      <c r="B10" s="8"/>
      <c r="C10" s="8"/>
      <c r="D10" s="8"/>
      <c r="E10" s="8"/>
      <c r="F10" s="74"/>
      <c r="G10" s="74"/>
      <c r="H10" s="74"/>
      <c r="I10" s="74"/>
      <c r="J10" s="74"/>
      <c r="K10" s="74"/>
      <c r="L10" s="82"/>
      <c r="M10" s="74"/>
      <c r="N10" s="74"/>
      <c r="O10" s="82"/>
    </row>
    <row r="11" spans="1:15" x14ac:dyDescent="0.25">
      <c r="A11" s="104" t="s">
        <v>128</v>
      </c>
      <c r="B11" s="127"/>
      <c r="C11" s="127"/>
      <c r="D11" s="105"/>
      <c r="E11" s="105"/>
      <c r="F11" s="106"/>
      <c r="G11" s="105"/>
      <c r="H11" s="105"/>
      <c r="I11" s="105"/>
      <c r="J11" s="105"/>
      <c r="K11" s="106"/>
      <c r="L11" s="105"/>
      <c r="M11" s="118"/>
      <c r="N11" s="118"/>
      <c r="O11" s="105"/>
    </row>
    <row r="12" spans="1:15" x14ac:dyDescent="0.25">
      <c r="A12" s="107" t="s">
        <v>127</v>
      </c>
      <c r="B12" s="127"/>
      <c r="C12" s="127"/>
      <c r="D12" s="105"/>
      <c r="E12" s="105"/>
      <c r="F12" s="108"/>
      <c r="G12" s="109"/>
      <c r="H12" s="109"/>
      <c r="I12" s="109"/>
      <c r="J12" s="109"/>
      <c r="K12" s="108"/>
      <c r="L12" s="105"/>
      <c r="M12" s="118"/>
      <c r="N12" s="118"/>
      <c r="O12" s="105"/>
    </row>
    <row r="13" spans="1:15" x14ac:dyDescent="0.25">
      <c r="A13" s="4" t="s">
        <v>0</v>
      </c>
      <c r="B13" s="55">
        <f>B25/'Diarrhea- ORS &amp; Zinc'!$C$47</f>
        <v>0</v>
      </c>
      <c r="C13" s="55">
        <f>C25/'Diarrhea- ORS &amp; Zinc'!$C$47</f>
        <v>0</v>
      </c>
      <c r="D13" s="55">
        <f>D25/'Diarrhea- ORS &amp; Zinc'!$C$47</f>
        <v>0</v>
      </c>
      <c r="E13" s="55">
        <f>E25/'Diarrhea- ORS &amp; Zinc'!$C$47</f>
        <v>0</v>
      </c>
      <c r="F13" s="187"/>
      <c r="G13" s="55">
        <f>G25/'Diarrhea- ORS &amp; Zinc'!$C$47</f>
        <v>0</v>
      </c>
      <c r="H13" s="55">
        <f>H25/'Diarrhea- ORS &amp; Zinc'!$C$47</f>
        <v>0</v>
      </c>
      <c r="I13" s="55">
        <f>I25/'Diarrhea- ORS &amp; Zinc'!$C$47</f>
        <v>0</v>
      </c>
      <c r="J13" s="55">
        <f>J25/'Diarrhea- ORS &amp; Zinc'!$C$47</f>
        <v>0</v>
      </c>
      <c r="K13" s="187"/>
      <c r="L13" s="55">
        <f>L25/'Diarrhea- ORS &amp; Zinc'!$C$47</f>
        <v>0</v>
      </c>
      <c r="M13" s="55">
        <f>M25/'Diarrhea- ORS &amp; Zinc'!$C$47</f>
        <v>0</v>
      </c>
      <c r="N13" s="55">
        <f>N25/'Diarrhea- ORS &amp; Zinc'!$C$47</f>
        <v>0</v>
      </c>
      <c r="O13" s="55">
        <f>O25/'Diarrhea- ORS &amp; Zinc'!$C$47</f>
        <v>0</v>
      </c>
    </row>
    <row r="14" spans="1:15" x14ac:dyDescent="0.25">
      <c r="A14" s="4" t="s">
        <v>15</v>
      </c>
      <c r="B14" s="55">
        <f>B26/'Diarrhea- ORS &amp; Zinc'!$C$48</f>
        <v>0</v>
      </c>
      <c r="C14" s="55">
        <f>C26/'Diarrhea- ORS &amp; Zinc'!$C$48</f>
        <v>0</v>
      </c>
      <c r="D14" s="55">
        <f>D26/'Diarrhea- ORS &amp; Zinc'!$C$48</f>
        <v>0</v>
      </c>
      <c r="E14" s="55">
        <f>E26/'Diarrhea- ORS &amp; Zinc'!$C$48</f>
        <v>0</v>
      </c>
      <c r="F14" s="188"/>
      <c r="G14" s="55">
        <f>G26/'Diarrhea- ORS &amp; Zinc'!$C$48</f>
        <v>0</v>
      </c>
      <c r="H14" s="55">
        <f>H26/'Diarrhea- ORS &amp; Zinc'!$C$48</f>
        <v>0</v>
      </c>
      <c r="I14" s="55">
        <f>I26/'Diarrhea- ORS &amp; Zinc'!$C$48</f>
        <v>0</v>
      </c>
      <c r="J14" s="55">
        <f>J26/'Diarrhea- ORS &amp; Zinc'!$C$48</f>
        <v>0</v>
      </c>
      <c r="K14" s="188"/>
      <c r="L14" s="55">
        <f>L26/'Diarrhea- ORS &amp; Zinc'!$C$48</f>
        <v>0</v>
      </c>
      <c r="M14" s="55">
        <f>M26/'Diarrhea- ORS &amp; Zinc'!$C$48</f>
        <v>0</v>
      </c>
      <c r="N14" s="55">
        <f>N26/'Diarrhea- ORS &amp; Zinc'!$C$48</f>
        <v>0</v>
      </c>
      <c r="O14" s="55">
        <f>O26/'Diarrhea- ORS &amp; Zinc'!$C$48</f>
        <v>0</v>
      </c>
    </row>
    <row r="15" spans="1:15" x14ac:dyDescent="0.25">
      <c r="A15" s="4" t="s">
        <v>1</v>
      </c>
      <c r="B15" s="55">
        <f>B27/'Pneumo-Antibiotics &amp; RRTs'!$C$60</f>
        <v>0</v>
      </c>
      <c r="C15" s="55">
        <f>C27/'Pneumo-Antibiotics &amp; RRTs'!$C$60</f>
        <v>0</v>
      </c>
      <c r="D15" s="55">
        <f>D27/'Pneumo-Antibiotics &amp; RRTs'!$C$60</f>
        <v>0</v>
      </c>
      <c r="E15" s="55">
        <f>E27/'Pneumo-Antibiotics &amp; RRTs'!$C$60</f>
        <v>0</v>
      </c>
      <c r="F15" s="188"/>
      <c r="G15" s="55">
        <f>G27/'Pneumo-Antibiotics &amp; RRTs'!$C$60</f>
        <v>0</v>
      </c>
      <c r="H15" s="55">
        <f>H27/'Pneumo-Antibiotics &amp; RRTs'!$C$60</f>
        <v>0</v>
      </c>
      <c r="I15" s="55">
        <f>I27/'Pneumo-Antibiotics &amp; RRTs'!$C$60</f>
        <v>0</v>
      </c>
      <c r="J15" s="55">
        <f>J27/'Pneumo-Antibiotics &amp; RRTs'!$C$60</f>
        <v>0</v>
      </c>
      <c r="K15" s="188"/>
      <c r="L15" s="55">
        <f>L27/'Pneumo-Antibiotics &amp; RRTs'!$C$60</f>
        <v>0</v>
      </c>
      <c r="M15" s="55">
        <f>M27/'Pneumo-Antibiotics &amp; RRTs'!$C$60</f>
        <v>0</v>
      </c>
      <c r="N15" s="55">
        <f>N27/'Pneumo-Antibiotics &amp; RRTs'!$C$60</f>
        <v>0</v>
      </c>
      <c r="O15" s="55">
        <f>O27/'Pneumo-Antibiotics &amp; RRTs'!$C$60</f>
        <v>0</v>
      </c>
    </row>
    <row r="16" spans="1:15" x14ac:dyDescent="0.25">
      <c r="A16" s="196" t="s">
        <v>2</v>
      </c>
      <c r="B16" s="55">
        <f>B28/'Pneumo-Antibiotics &amp; RRTs'!$C$61</f>
        <v>0</v>
      </c>
      <c r="C16" s="55">
        <f>C28/'Pneumo-Antibiotics &amp; RRTs'!$C$61</f>
        <v>0</v>
      </c>
      <c r="D16" s="55">
        <f>D28/'Pneumo-Antibiotics &amp; RRTs'!$C$61</f>
        <v>0</v>
      </c>
      <c r="E16" s="55">
        <f>E28/'Pneumo-Antibiotics &amp; RRTs'!$C$61</f>
        <v>0</v>
      </c>
      <c r="F16" s="197"/>
      <c r="G16" s="55">
        <f>G28/'Pneumo-Antibiotics &amp; RRTs'!$C$61</f>
        <v>0</v>
      </c>
      <c r="H16" s="55">
        <f>H28/'Pneumo-Antibiotics &amp; RRTs'!$C$61</f>
        <v>0</v>
      </c>
      <c r="I16" s="55">
        <f>I28/'Pneumo-Antibiotics &amp; RRTs'!$C$61</f>
        <v>0</v>
      </c>
      <c r="J16" s="55">
        <f>J28/'Pneumo-Antibiotics &amp; RRTs'!$C$61</f>
        <v>0</v>
      </c>
      <c r="K16" s="197"/>
      <c r="L16" s="55">
        <f>L28/'Pneumo-Antibiotics &amp; RRTs'!$C$61</f>
        <v>0</v>
      </c>
      <c r="M16" s="55">
        <f>M28/'Pneumo-Antibiotics &amp; RRTs'!$C$61</f>
        <v>0</v>
      </c>
      <c r="N16" s="55">
        <f>N28/'Pneumo-Antibiotics &amp; RRTs'!$C$61</f>
        <v>0</v>
      </c>
      <c r="O16" s="55">
        <f>O28/'Pneumo-Antibiotics &amp; RRTs'!$C$61</f>
        <v>0</v>
      </c>
    </row>
    <row r="17" spans="1:15" s="192" customFormat="1" x14ac:dyDescent="0.25">
      <c r="A17" s="189"/>
      <c r="B17" s="190"/>
      <c r="C17" s="190"/>
      <c r="D17" s="143"/>
      <c r="E17" s="143"/>
      <c r="F17" s="143"/>
      <c r="G17" s="143"/>
      <c r="H17" s="2"/>
      <c r="I17" s="2"/>
      <c r="J17" s="2"/>
      <c r="K17" s="2"/>
      <c r="L17" s="184"/>
      <c r="M17" s="2"/>
      <c r="N17" s="191"/>
      <c r="O17" s="191"/>
    </row>
    <row r="18" spans="1:15" s="192" customFormat="1" x14ac:dyDescent="0.25">
      <c r="A18" s="189"/>
      <c r="B18" s="190"/>
      <c r="C18" s="190"/>
      <c r="D18" s="143"/>
      <c r="E18" s="143"/>
      <c r="F18" s="143"/>
      <c r="G18" s="143"/>
      <c r="H18" s="2"/>
      <c r="I18" s="2"/>
      <c r="J18" s="2"/>
      <c r="K18" s="2"/>
      <c r="L18" s="2"/>
      <c r="M18" s="2"/>
      <c r="N18" s="191"/>
      <c r="O18" s="191"/>
    </row>
    <row r="19" spans="1:15" s="192" customFormat="1" x14ac:dyDescent="0.25">
      <c r="A19" s="189"/>
      <c r="B19" s="190"/>
      <c r="C19" s="190"/>
      <c r="D19" s="143"/>
      <c r="E19" s="143"/>
      <c r="F19" s="143"/>
      <c r="G19" s="143"/>
      <c r="H19" s="2"/>
      <c r="I19" s="2"/>
      <c r="J19" s="2"/>
      <c r="K19" s="2"/>
      <c r="L19" s="2"/>
      <c r="M19" s="2"/>
      <c r="N19" s="191"/>
      <c r="O19" s="191"/>
    </row>
    <row r="20" spans="1:15" x14ac:dyDescent="0.25">
      <c r="A20" s="193" t="s">
        <v>157</v>
      </c>
      <c r="B20" s="184"/>
      <c r="C20" s="184"/>
      <c r="D20" s="184"/>
      <c r="E20" s="184"/>
      <c r="F20" s="184"/>
      <c r="G20" s="184"/>
      <c r="H20" s="184"/>
      <c r="I20" s="184"/>
      <c r="J20" s="184"/>
      <c r="K20" s="184"/>
      <c r="L20" s="184"/>
      <c r="M20" s="184"/>
      <c r="N20" s="184"/>
      <c r="O20" s="185"/>
    </row>
    <row r="21" spans="1:15" x14ac:dyDescent="0.25">
      <c r="A21" s="123"/>
      <c r="B21" s="2" t="s">
        <v>9</v>
      </c>
      <c r="C21" s="2"/>
      <c r="D21" s="2"/>
      <c r="E21" s="2"/>
      <c r="F21" s="2"/>
      <c r="G21" s="2" t="s">
        <v>10</v>
      </c>
      <c r="H21" s="2"/>
      <c r="I21" s="2"/>
      <c r="J21" s="2"/>
      <c r="K21" s="2"/>
      <c r="L21" s="198" t="s">
        <v>11</v>
      </c>
      <c r="M21" s="2"/>
      <c r="N21" s="2"/>
      <c r="O21" s="125"/>
    </row>
    <row r="22" spans="1:15" x14ac:dyDescent="0.25">
      <c r="A22" s="146"/>
      <c r="B22" s="26">
        <v>2014</v>
      </c>
      <c r="C22" s="26">
        <v>2015</v>
      </c>
      <c r="D22" s="26">
        <v>2016</v>
      </c>
      <c r="E22" s="26">
        <v>2017</v>
      </c>
      <c r="F22" s="147"/>
      <c r="G22" s="26">
        <v>2014</v>
      </c>
      <c r="H22" s="26">
        <v>2015</v>
      </c>
      <c r="I22" s="26">
        <v>2016</v>
      </c>
      <c r="J22" s="26">
        <v>2017</v>
      </c>
      <c r="K22" s="147"/>
      <c r="L22" s="26">
        <v>2014</v>
      </c>
      <c r="M22" s="26">
        <v>2015</v>
      </c>
      <c r="N22" s="26">
        <v>2016</v>
      </c>
      <c r="O22" s="26">
        <v>2017</v>
      </c>
    </row>
    <row r="23" spans="1:15" x14ac:dyDescent="0.25">
      <c r="A23" s="104" t="s">
        <v>128</v>
      </c>
      <c r="B23" s="127"/>
      <c r="C23" s="127"/>
      <c r="D23" s="105"/>
      <c r="E23" s="105"/>
      <c r="F23" s="106"/>
      <c r="G23" s="105"/>
      <c r="H23" s="105"/>
      <c r="I23" s="105"/>
      <c r="J23" s="105"/>
      <c r="K23" s="106"/>
      <c r="L23" s="105"/>
      <c r="M23" s="118"/>
      <c r="N23" s="118"/>
      <c r="O23" s="105"/>
    </row>
    <row r="24" spans="1:15" x14ac:dyDescent="0.25">
      <c r="A24" s="107" t="s">
        <v>127</v>
      </c>
      <c r="B24" s="127"/>
      <c r="C24" s="127"/>
      <c r="D24" s="105"/>
      <c r="E24" s="105"/>
      <c r="F24" s="108"/>
      <c r="G24" s="109"/>
      <c r="H24" s="109"/>
      <c r="I24" s="109"/>
      <c r="J24" s="109"/>
      <c r="K24" s="108"/>
      <c r="L24" s="105"/>
      <c r="M24" s="118"/>
      <c r="N24" s="118"/>
      <c r="O24" s="105"/>
    </row>
    <row r="25" spans="1:15" x14ac:dyDescent="0.25">
      <c r="A25" s="4" t="s">
        <v>0</v>
      </c>
      <c r="B25" s="85">
        <f>'Diarrhea- ORS &amp; Zinc'!F20</f>
        <v>0</v>
      </c>
      <c r="C25" s="85">
        <f>'Diarrhea- ORS &amp; Zinc'!G20</f>
        <v>0</v>
      </c>
      <c r="D25" s="85">
        <f>'Diarrhea- ORS &amp; Zinc'!H20</f>
        <v>0</v>
      </c>
      <c r="E25" s="85">
        <f>'Diarrhea- ORS &amp; Zinc'!I20</f>
        <v>0</v>
      </c>
      <c r="F25" s="75"/>
      <c r="G25" s="85">
        <f>SUM('Diarrhea- ORS &amp; Zinc'!F21:F22)</f>
        <v>0</v>
      </c>
      <c r="H25" s="85">
        <f>SUM('Diarrhea- ORS &amp; Zinc'!H21:H22)</f>
        <v>0</v>
      </c>
      <c r="I25" s="85">
        <f>SUM('Diarrhea- ORS &amp; Zinc'!I21:I22)</f>
        <v>0</v>
      </c>
      <c r="J25" s="85">
        <f>SUM('Diarrhea- ORS &amp; Zinc'!I21:I22)</f>
        <v>0</v>
      </c>
      <c r="K25" s="75"/>
      <c r="L25" s="85">
        <f t="shared" ref="L25:M29" si="0">B25-G25</f>
        <v>0</v>
      </c>
      <c r="M25" s="85">
        <f t="shared" si="0"/>
        <v>0</v>
      </c>
      <c r="N25" s="119">
        <f t="shared" ref="N25:O29" si="1">D25-I25</f>
        <v>0</v>
      </c>
      <c r="O25" s="85">
        <f t="shared" si="1"/>
        <v>0</v>
      </c>
    </row>
    <row r="26" spans="1:15" x14ac:dyDescent="0.25">
      <c r="A26" s="4" t="s">
        <v>15</v>
      </c>
      <c r="B26" s="85">
        <f>'Diarrhea- ORS &amp; Zinc'!F36</f>
        <v>0</v>
      </c>
      <c r="C26" s="85">
        <f>'Diarrhea- ORS &amp; Zinc'!G36</f>
        <v>0</v>
      </c>
      <c r="D26" s="85">
        <f>'Diarrhea- ORS &amp; Zinc'!H36</f>
        <v>0</v>
      </c>
      <c r="E26" s="85">
        <f>'Diarrhea- ORS &amp; Zinc'!I36</f>
        <v>0</v>
      </c>
      <c r="F26" s="76"/>
      <c r="G26" s="87">
        <f>SUM('Diarrhea- ORS &amp; Zinc'!F37:F38)</f>
        <v>0</v>
      </c>
      <c r="H26" s="87">
        <f>SUM('Diarrhea- ORS &amp; Zinc'!H37:H38)</f>
        <v>0</v>
      </c>
      <c r="I26" s="87">
        <f>SUM('Diarrhea- ORS &amp; Zinc'!I37:I38)</f>
        <v>0</v>
      </c>
      <c r="J26" s="87">
        <f>SUM('Diarrhea- ORS &amp; Zinc'!I37:I38)</f>
        <v>0</v>
      </c>
      <c r="K26" s="76"/>
      <c r="L26" s="85">
        <f t="shared" si="0"/>
        <v>0</v>
      </c>
      <c r="M26" s="85">
        <f t="shared" si="0"/>
        <v>0</v>
      </c>
      <c r="N26" s="119">
        <f t="shared" si="1"/>
        <v>0</v>
      </c>
      <c r="O26" s="85">
        <f t="shared" si="1"/>
        <v>0</v>
      </c>
    </row>
    <row r="27" spans="1:15" x14ac:dyDescent="0.25">
      <c r="A27" s="4" t="s">
        <v>1</v>
      </c>
      <c r="B27" s="86">
        <f>'Pneumo-Antibiotics &amp; RRTs'!F32</f>
        <v>0</v>
      </c>
      <c r="C27" s="86">
        <f>'Pneumo-Antibiotics &amp; RRTs'!G32</f>
        <v>0</v>
      </c>
      <c r="D27" s="86">
        <f>'Pneumo-Antibiotics &amp; RRTs'!H32</f>
        <v>0</v>
      </c>
      <c r="E27" s="86">
        <f>'Pneumo-Antibiotics &amp; RRTs'!I32</f>
        <v>0</v>
      </c>
      <c r="F27" s="77"/>
      <c r="G27" s="87">
        <f>SUM('Pneumo-Antibiotics &amp; RRTs'!F33:F34)</f>
        <v>0</v>
      </c>
      <c r="H27" s="87">
        <f>SUM('Pneumo-Antibiotics &amp; RRTs'!H33:H34)</f>
        <v>0</v>
      </c>
      <c r="I27" s="87">
        <f>SUM('Pneumo-Antibiotics &amp; RRTs'!I33:I34)</f>
        <v>0</v>
      </c>
      <c r="J27" s="87">
        <f>SUM('Pneumo-Antibiotics &amp; RRTs'!I33:I34)</f>
        <v>0</v>
      </c>
      <c r="K27" s="77"/>
      <c r="L27" s="85">
        <f t="shared" si="0"/>
        <v>0</v>
      </c>
      <c r="M27" s="85">
        <f t="shared" si="0"/>
        <v>0</v>
      </c>
      <c r="N27" s="119">
        <f t="shared" si="1"/>
        <v>0</v>
      </c>
      <c r="O27" s="85">
        <f t="shared" si="1"/>
        <v>0</v>
      </c>
    </row>
    <row r="28" spans="1:15" x14ac:dyDescent="0.25">
      <c r="A28" s="4" t="s">
        <v>2</v>
      </c>
      <c r="B28" s="87">
        <f>'Pneumo-Antibiotics &amp; RRTs'!F45</f>
        <v>0</v>
      </c>
      <c r="C28" s="87">
        <f>'Pneumo-Antibiotics &amp; RRTs'!G45</f>
        <v>0</v>
      </c>
      <c r="D28" s="87">
        <f>'Pneumo-Antibiotics &amp; RRTs'!H45</f>
        <v>0</v>
      </c>
      <c r="E28" s="87">
        <f>'Pneumo-Antibiotics &amp; RRTs'!I45</f>
        <v>0</v>
      </c>
      <c r="F28" s="78"/>
      <c r="G28" s="87">
        <f>SUM('Pneumo-Antibiotics &amp; RRTs'!F46:F47)</f>
        <v>0</v>
      </c>
      <c r="H28" s="87">
        <f>SUM('Pneumo-Antibiotics &amp; RRTs'!H46:H47)</f>
        <v>0</v>
      </c>
      <c r="I28" s="87">
        <f>SUM('Pneumo-Antibiotics &amp; RRTs'!I46:I47)</f>
        <v>0</v>
      </c>
      <c r="J28" s="87">
        <f>SUM('Pneumo-Antibiotics &amp; RRTs'!I46:I47)</f>
        <v>0</v>
      </c>
      <c r="K28" s="78"/>
      <c r="L28" s="85">
        <f t="shared" si="0"/>
        <v>0</v>
      </c>
      <c r="M28" s="85">
        <f t="shared" si="0"/>
        <v>0</v>
      </c>
      <c r="N28" s="119">
        <f t="shared" si="1"/>
        <v>0</v>
      </c>
      <c r="O28" s="85">
        <f t="shared" si="1"/>
        <v>0</v>
      </c>
    </row>
    <row r="29" spans="1:15" x14ac:dyDescent="0.25">
      <c r="A29" s="196" t="s">
        <v>46</v>
      </c>
      <c r="B29" s="86">
        <f>'Additional iCCM Commodity Costs'!G39</f>
        <v>0</v>
      </c>
      <c r="C29" s="86">
        <f>'Additional iCCM Commodity Costs'!H39</f>
        <v>0</v>
      </c>
      <c r="D29" s="86">
        <f>'Additional iCCM Commodity Costs'!H39</f>
        <v>0</v>
      </c>
      <c r="E29" s="86">
        <f>'Additional iCCM Commodity Costs'!I39</f>
        <v>0</v>
      </c>
      <c r="F29" s="80"/>
      <c r="G29" s="87">
        <f>SUM('Additional iCCM Commodity Costs'!G40:G41)</f>
        <v>0</v>
      </c>
      <c r="H29" s="87">
        <f>SUM('Additional iCCM Commodity Costs'!H40:H41)</f>
        <v>0</v>
      </c>
      <c r="I29" s="87">
        <f>SUM('Additional iCCM Commodity Costs'!I40:I41)</f>
        <v>0</v>
      </c>
      <c r="J29" s="87">
        <f>SUM('Additional iCCM Commodity Costs'!I40:I41)</f>
        <v>0</v>
      </c>
      <c r="K29" s="80"/>
      <c r="L29" s="86">
        <f t="shared" si="0"/>
        <v>0</v>
      </c>
      <c r="M29" s="86">
        <f t="shared" si="0"/>
        <v>0</v>
      </c>
      <c r="N29" s="119">
        <f t="shared" si="1"/>
        <v>0</v>
      </c>
      <c r="O29" s="86">
        <f t="shared" si="1"/>
        <v>0</v>
      </c>
    </row>
    <row r="30" spans="1:15" x14ac:dyDescent="0.25">
      <c r="A30" s="4"/>
      <c r="B30" s="202"/>
      <c r="C30" s="202"/>
      <c r="D30" s="202"/>
      <c r="E30" s="202"/>
      <c r="F30" s="79"/>
      <c r="G30" s="203"/>
      <c r="H30" s="203"/>
      <c r="I30" s="203"/>
      <c r="J30" s="203"/>
      <c r="K30" s="79"/>
      <c r="L30" s="204"/>
      <c r="M30" s="202"/>
      <c r="N30" s="202"/>
      <c r="O30" s="204"/>
    </row>
    <row r="31" spans="1:15" x14ac:dyDescent="0.25">
      <c r="A31" s="200" t="s">
        <v>163</v>
      </c>
      <c r="B31" s="184" t="s">
        <v>9</v>
      </c>
      <c r="C31" s="184"/>
      <c r="D31" s="184"/>
      <c r="E31" s="184"/>
      <c r="F31" s="184"/>
      <c r="G31" s="184" t="s">
        <v>10</v>
      </c>
      <c r="H31" s="184"/>
      <c r="I31" s="184"/>
      <c r="J31" s="184"/>
      <c r="K31" s="184"/>
      <c r="L31" s="185" t="s">
        <v>11</v>
      </c>
      <c r="M31" s="184"/>
      <c r="N31" s="184"/>
      <c r="O31" s="185"/>
    </row>
    <row r="32" spans="1:15" x14ac:dyDescent="0.25">
      <c r="A32" s="199"/>
      <c r="B32" s="26">
        <v>2014</v>
      </c>
      <c r="C32" s="26">
        <v>2015</v>
      </c>
      <c r="D32" s="26">
        <v>2016</v>
      </c>
      <c r="E32" s="26">
        <v>2017</v>
      </c>
      <c r="F32" s="147"/>
      <c r="G32" s="26">
        <v>2014</v>
      </c>
      <c r="H32" s="26">
        <v>2015</v>
      </c>
      <c r="I32" s="26">
        <v>2016</v>
      </c>
      <c r="J32" s="26">
        <v>2017</v>
      </c>
      <c r="K32" s="147"/>
      <c r="L32" s="26">
        <v>2014</v>
      </c>
      <c r="M32" s="26">
        <v>2015</v>
      </c>
      <c r="N32" s="26">
        <v>2016</v>
      </c>
      <c r="O32" s="26">
        <v>2017</v>
      </c>
    </row>
    <row r="33" spans="1:15" ht="30" x14ac:dyDescent="0.25">
      <c r="A33" s="201" t="s">
        <v>162</v>
      </c>
      <c r="B33" s="86">
        <f>'iCCM Delivery Costs'!G45</f>
        <v>0</v>
      </c>
      <c r="C33" s="86">
        <f>'iCCM Delivery Costs'!H45</f>
        <v>0</v>
      </c>
      <c r="D33" s="86">
        <f>'iCCM Delivery Costs'!H45</f>
        <v>0</v>
      </c>
      <c r="E33" s="86">
        <f>'iCCM Delivery Costs'!I45</f>
        <v>0</v>
      </c>
      <c r="F33" s="80"/>
      <c r="G33" s="87">
        <f>SUM('iCCM Delivery Costs'!G46:G47)</f>
        <v>0</v>
      </c>
      <c r="H33" s="87">
        <f>SUM('iCCM Delivery Costs'!H46:H47)</f>
        <v>0</v>
      </c>
      <c r="I33" s="87">
        <f>SUM('iCCM Delivery Costs'!I46:I47)</f>
        <v>0</v>
      </c>
      <c r="J33" s="87">
        <f>SUM('iCCM Delivery Costs'!I46:I47)</f>
        <v>0</v>
      </c>
      <c r="K33" s="80"/>
      <c r="L33" s="86">
        <f>B33-G33</f>
        <v>0</v>
      </c>
      <c r="M33" s="86">
        <f>C33-H33</f>
        <v>0</v>
      </c>
      <c r="N33" s="120">
        <f>D33-I33</f>
        <v>0</v>
      </c>
      <c r="O33" s="86">
        <f>E33-J33</f>
        <v>0</v>
      </c>
    </row>
    <row r="34" spans="1:15" x14ac:dyDescent="0.25">
      <c r="A34" s="4"/>
      <c r="B34" s="5"/>
      <c r="C34" s="5"/>
      <c r="D34" s="5"/>
      <c r="E34" s="5"/>
      <c r="F34" s="5"/>
      <c r="G34" s="5"/>
      <c r="H34" s="5"/>
      <c r="I34" s="5"/>
      <c r="J34" s="5"/>
      <c r="K34" s="5"/>
      <c r="L34" s="5"/>
      <c r="M34" s="5"/>
      <c r="N34" s="5"/>
      <c r="O34" s="6"/>
    </row>
    <row r="35" spans="1:15" x14ac:dyDescent="0.25">
      <c r="A35" s="88" t="s">
        <v>153</v>
      </c>
      <c r="B35" s="89"/>
      <c r="C35" s="89"/>
      <c r="D35" s="89"/>
      <c r="E35" s="89"/>
      <c r="F35" s="90"/>
      <c r="G35" s="90"/>
      <c r="H35" s="90"/>
      <c r="I35" s="90"/>
      <c r="J35" s="90"/>
      <c r="K35" s="90"/>
      <c r="L35" s="91"/>
      <c r="M35" s="90"/>
      <c r="N35" s="90"/>
      <c r="O35" s="91"/>
    </row>
    <row r="36" spans="1:15" x14ac:dyDescent="0.25">
      <c r="A36" s="3" t="s">
        <v>102</v>
      </c>
      <c r="B36" s="85">
        <f>'Start Up CHW Costs'!G31</f>
        <v>0</v>
      </c>
      <c r="C36" s="85">
        <f>'Start Up CHW Costs'!H31</f>
        <v>0</v>
      </c>
      <c r="D36" s="85">
        <f>'Start Up CHW Costs'!H31</f>
        <v>0</v>
      </c>
      <c r="E36" s="85">
        <f>'Start Up CHW Costs'!I31</f>
        <v>0</v>
      </c>
      <c r="F36" s="75"/>
      <c r="G36" s="85">
        <f>SUM('Start Up CHW Costs'!G32:G33)</f>
        <v>0</v>
      </c>
      <c r="H36" s="85">
        <f>SUM('Start Up CHW Costs'!H32:H33)</f>
        <v>0</v>
      </c>
      <c r="I36" s="85">
        <f>SUM('Start Up CHW Costs'!I32:I33)</f>
        <v>0</v>
      </c>
      <c r="J36" s="85">
        <f>SUM('Start Up CHW Costs'!I32:I33)</f>
        <v>0</v>
      </c>
      <c r="K36" s="81"/>
      <c r="L36" s="86">
        <f t="shared" ref="L36:O37" si="2">B36-G36</f>
        <v>0</v>
      </c>
      <c r="M36" s="86">
        <f t="shared" si="2"/>
        <v>0</v>
      </c>
      <c r="N36" s="120">
        <f t="shared" si="2"/>
        <v>0</v>
      </c>
      <c r="O36" s="86">
        <f t="shared" si="2"/>
        <v>0</v>
      </c>
    </row>
    <row r="37" spans="1:15" x14ac:dyDescent="0.25">
      <c r="A37" s="10" t="s">
        <v>105</v>
      </c>
      <c r="B37" s="85">
        <f>'Start Up CHW Costs'!G47</f>
        <v>0</v>
      </c>
      <c r="C37" s="85">
        <f>'Start Up CHW Costs'!H47</f>
        <v>0</v>
      </c>
      <c r="D37" s="85">
        <f>'Start Up CHW Costs'!H47</f>
        <v>0</v>
      </c>
      <c r="E37" s="85">
        <f>'Start Up CHW Costs'!I47</f>
        <v>0</v>
      </c>
      <c r="F37" s="126"/>
      <c r="G37" s="85">
        <f>SUM('Start Up CHW Costs'!G48:G50)</f>
        <v>0</v>
      </c>
      <c r="H37" s="85">
        <f>SUM('Start Up CHW Costs'!H48:H50)</f>
        <v>0</v>
      </c>
      <c r="I37" s="85">
        <f>SUM('Start Up CHW Costs'!I48:I50)</f>
        <v>0</v>
      </c>
      <c r="J37" s="85">
        <f>SUM('Start Up CHW Costs'!I48:I50)</f>
        <v>0</v>
      </c>
      <c r="K37" s="80"/>
      <c r="L37" s="86">
        <f t="shared" si="2"/>
        <v>0</v>
      </c>
      <c r="M37" s="86">
        <f t="shared" si="2"/>
        <v>0</v>
      </c>
      <c r="N37" s="120">
        <f t="shared" si="2"/>
        <v>0</v>
      </c>
      <c r="O37" s="86">
        <f t="shared" si="2"/>
        <v>0</v>
      </c>
    </row>
    <row r="38" spans="1:15" x14ac:dyDescent="0.25">
      <c r="A38" s="196"/>
      <c r="B38" s="205"/>
      <c r="C38" s="205"/>
      <c r="D38" s="205"/>
      <c r="E38" s="205"/>
      <c r="F38" s="205"/>
      <c r="G38" s="205"/>
      <c r="H38" s="205"/>
      <c r="I38" s="205"/>
      <c r="J38" s="205"/>
      <c r="K38" s="205"/>
      <c r="L38" s="206"/>
      <c r="M38" s="205"/>
      <c r="N38" s="205"/>
      <c r="O38" s="206"/>
    </row>
    <row r="39" spans="1:15" x14ac:dyDescent="0.25">
      <c r="A39" s="148" t="s">
        <v>106</v>
      </c>
      <c r="B39" s="148"/>
      <c r="C39" s="149"/>
      <c r="D39" s="149"/>
      <c r="E39" s="149"/>
      <c r="F39" s="150"/>
      <c r="G39" s="150"/>
      <c r="H39" s="150"/>
      <c r="I39" s="150"/>
      <c r="J39" s="150"/>
      <c r="K39" s="150"/>
      <c r="L39" s="151"/>
      <c r="M39" s="150"/>
      <c r="N39" s="150"/>
      <c r="O39" s="151"/>
    </row>
    <row r="40" spans="1:15" x14ac:dyDescent="0.25">
      <c r="A40" s="152" t="s">
        <v>7</v>
      </c>
      <c r="B40" s="153"/>
      <c r="C40" s="153"/>
      <c r="D40" s="153"/>
      <c r="E40" s="153"/>
      <c r="F40" s="153"/>
      <c r="G40" s="153"/>
      <c r="H40" s="153"/>
      <c r="I40" s="153"/>
      <c r="J40" s="153"/>
      <c r="K40" s="153"/>
      <c r="L40" s="154"/>
      <c r="M40" s="153"/>
      <c r="N40" s="153"/>
      <c r="O40" s="154"/>
    </row>
    <row r="41" spans="1:15" x14ac:dyDescent="0.25">
      <c r="A41" s="155" t="s">
        <v>13</v>
      </c>
      <c r="B41" s="156"/>
      <c r="C41" s="156"/>
      <c r="D41" s="156"/>
      <c r="E41" s="156"/>
      <c r="F41" s="157"/>
      <c r="G41" s="156"/>
      <c r="H41" s="156"/>
      <c r="I41" s="156"/>
      <c r="J41" s="156"/>
      <c r="K41" s="157"/>
      <c r="L41" s="156"/>
      <c r="M41" s="158"/>
      <c r="N41" s="158"/>
      <c r="O41" s="156"/>
    </row>
    <row r="42" spans="1:15" x14ac:dyDescent="0.25">
      <c r="A42" s="155" t="s">
        <v>5</v>
      </c>
      <c r="B42" s="156"/>
      <c r="C42" s="156"/>
      <c r="D42" s="156"/>
      <c r="E42" s="156"/>
      <c r="F42" s="157"/>
      <c r="G42" s="156"/>
      <c r="H42" s="156"/>
      <c r="I42" s="156"/>
      <c r="J42" s="156"/>
      <c r="K42" s="157"/>
      <c r="L42" s="156"/>
      <c r="M42" s="158"/>
      <c r="N42" s="158"/>
      <c r="O42" s="156"/>
    </row>
    <row r="43" spans="1:15" x14ac:dyDescent="0.25">
      <c r="A43" s="155"/>
      <c r="B43" s="157"/>
      <c r="C43" s="157"/>
      <c r="D43" s="157"/>
      <c r="E43" s="157"/>
      <c r="F43" s="157"/>
      <c r="G43" s="157"/>
      <c r="H43" s="157"/>
      <c r="I43" s="157"/>
      <c r="J43" s="157"/>
      <c r="K43" s="157"/>
      <c r="L43" s="154"/>
      <c r="M43" s="153"/>
      <c r="N43" s="153"/>
      <c r="O43" s="159"/>
    </row>
    <row r="44" spans="1:15" x14ac:dyDescent="0.25">
      <c r="A44" s="160" t="s">
        <v>8</v>
      </c>
      <c r="B44" s="157"/>
      <c r="C44" s="157"/>
      <c r="D44" s="157"/>
      <c r="E44" s="157"/>
      <c r="F44" s="157"/>
      <c r="G44" s="157"/>
      <c r="H44" s="157"/>
      <c r="I44" s="157"/>
      <c r="J44" s="157"/>
      <c r="K44" s="157"/>
      <c r="L44" s="161"/>
      <c r="M44" s="157"/>
      <c r="N44" s="157"/>
      <c r="O44" s="159"/>
    </row>
    <row r="45" spans="1:15" x14ac:dyDescent="0.25">
      <c r="A45" s="155" t="s">
        <v>14</v>
      </c>
      <c r="B45" s="156"/>
      <c r="C45" s="156"/>
      <c r="D45" s="156"/>
      <c r="E45" s="156"/>
      <c r="F45" s="157"/>
      <c r="G45" s="156"/>
      <c r="H45" s="156"/>
      <c r="I45" s="156"/>
      <c r="J45" s="156"/>
      <c r="K45" s="157"/>
      <c r="L45" s="156"/>
      <c r="M45" s="158"/>
      <c r="N45" s="158"/>
      <c r="O45" s="156"/>
    </row>
    <row r="46" spans="1:15" x14ac:dyDescent="0.25">
      <c r="A46" s="155" t="s">
        <v>6</v>
      </c>
      <c r="B46" s="156"/>
      <c r="C46" s="156"/>
      <c r="D46" s="156"/>
      <c r="E46" s="156"/>
      <c r="F46" s="157"/>
      <c r="G46" s="156"/>
      <c r="H46" s="156"/>
      <c r="I46" s="156"/>
      <c r="J46" s="156"/>
      <c r="K46" s="157"/>
      <c r="L46" s="156"/>
      <c r="M46" s="158"/>
      <c r="N46" s="158"/>
      <c r="O46" s="156"/>
    </row>
    <row r="47" spans="1:15" x14ac:dyDescent="0.25">
      <c r="A47" s="162"/>
      <c r="B47" s="163"/>
      <c r="C47" s="163"/>
      <c r="D47" s="163"/>
      <c r="E47" s="163"/>
      <c r="F47" s="163"/>
      <c r="G47" s="163"/>
      <c r="H47" s="163"/>
      <c r="I47" s="163"/>
      <c r="J47" s="163"/>
      <c r="K47" s="163"/>
      <c r="L47" s="161"/>
      <c r="M47" s="163"/>
      <c r="N47" s="163"/>
      <c r="O47" s="161"/>
    </row>
  </sheetData>
  <dataValidations count="2">
    <dataValidation type="list" allowBlank="1" showInputMessage="1" showErrorMessage="1" promptTitle="Coverage target" prompt="Please choose a percentage that roughly approximates the % of districts where iCCM will be rolled out by 2016_x000a__x000a_" sqref="B6 C5:C6 C17:C19 B18:B19">
      <formula1>iCCM_districts</formula1>
    </dataValidation>
    <dataValidation showDropDown="1" showInputMessage="1" showErrorMessage="1" promptTitle="Current Coverage" prompt="Please insert a percentage that roughly approximates the % coverage of iCCM rolled out by 2014_x000a_" sqref="B3:B4"/>
  </dataValidations>
  <printOptions gridLines="1"/>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4"/>
  <sheetViews>
    <sheetView topLeftCell="A3" zoomScale="80" zoomScaleNormal="80" workbookViewId="0">
      <selection activeCell="B26" sqref="B26"/>
    </sheetView>
  </sheetViews>
  <sheetFormatPr defaultRowHeight="15" x14ac:dyDescent="0.25"/>
  <cols>
    <col min="1" max="1" width="41.7109375" customWidth="1"/>
    <col min="2" max="2" width="59.5703125" customWidth="1"/>
    <col min="10" max="10" width="60.5703125" bestFit="1" customWidth="1"/>
    <col min="11" max="11" width="25.7109375" customWidth="1"/>
  </cols>
  <sheetData>
    <row r="1" spans="1:11" x14ac:dyDescent="0.25">
      <c r="A1" s="35" t="s">
        <v>130</v>
      </c>
    </row>
    <row r="2" spans="1:11" ht="30" x14ac:dyDescent="0.25">
      <c r="A2" s="145" t="str">
        <f>'Summary '!A3</f>
        <v>Approximately what is the current coverage of iCCM in this country as of 2014?</v>
      </c>
      <c r="B2" s="215">
        <f>Approximately_what_is_the_current_coverage_of_iCCM_in_this_country_as_of__latest</f>
        <v>0.17</v>
      </c>
    </row>
    <row r="3" spans="1:11" ht="27.75" customHeight="1" x14ac:dyDescent="0.25">
      <c r="A3" s="145" t="str">
        <f>'Summary '!A4</f>
        <v>Approximately what percentage coverage are you targeting for iCCM in 2017?</v>
      </c>
      <c r="B3" s="215">
        <f>'Summary '!B4</f>
        <v>0.75</v>
      </c>
    </row>
    <row r="4" spans="1:11" x14ac:dyDescent="0.25">
      <c r="A4" s="132"/>
      <c r="J4" s="217" t="s">
        <v>172</v>
      </c>
      <c r="K4" s="211" t="s">
        <v>176</v>
      </c>
    </row>
    <row r="5" spans="1:11" x14ac:dyDescent="0.25">
      <c r="B5" s="26"/>
      <c r="C5" s="26">
        <v>2011</v>
      </c>
      <c r="D5" s="26">
        <v>2012</v>
      </c>
      <c r="E5" s="26">
        <v>2013</v>
      </c>
      <c r="F5" s="26">
        <v>2014</v>
      </c>
      <c r="G5" s="26">
        <v>2015</v>
      </c>
      <c r="H5" s="26">
        <v>2016</v>
      </c>
      <c r="I5" s="26">
        <v>2017</v>
      </c>
    </row>
    <row r="6" spans="1:11" x14ac:dyDescent="0.25">
      <c r="B6" s="18"/>
      <c r="C6" s="18"/>
      <c r="D6" s="18"/>
      <c r="E6" s="18"/>
      <c r="F6" s="18"/>
      <c r="G6" s="18"/>
      <c r="H6" s="18"/>
      <c r="I6" s="18"/>
      <c r="K6" s="131"/>
    </row>
    <row r="7" spans="1:11" x14ac:dyDescent="0.25">
      <c r="B7" s="18" t="s">
        <v>174</v>
      </c>
      <c r="C7" s="165"/>
      <c r="D7" s="165"/>
      <c r="E7" s="165"/>
      <c r="F7" s="165"/>
      <c r="G7" s="165"/>
      <c r="H7" s="165"/>
      <c r="I7" s="165"/>
      <c r="J7" s="19" t="s">
        <v>180</v>
      </c>
      <c r="K7" s="221" t="s">
        <v>177</v>
      </c>
    </row>
    <row r="8" spans="1:11" x14ac:dyDescent="0.25">
      <c r="B8" s="18" t="s">
        <v>173</v>
      </c>
      <c r="C8" s="142"/>
      <c r="D8" s="142"/>
      <c r="E8" s="142"/>
      <c r="F8" s="142"/>
      <c r="G8" s="142"/>
      <c r="H8" s="142"/>
      <c r="I8" s="142"/>
      <c r="J8" s="19" t="s">
        <v>180</v>
      </c>
      <c r="K8" s="221" t="s">
        <v>178</v>
      </c>
    </row>
    <row r="9" spans="1:11" ht="30" x14ac:dyDescent="0.25">
      <c r="B9" s="98" t="s">
        <v>175</v>
      </c>
      <c r="C9" s="142"/>
      <c r="D9" s="142"/>
      <c r="E9" s="142"/>
      <c r="F9" s="142"/>
      <c r="G9" s="142"/>
      <c r="H9" s="142"/>
      <c r="I9" s="142"/>
      <c r="J9" s="19" t="s">
        <v>181</v>
      </c>
      <c r="K9" s="221" t="s">
        <v>179</v>
      </c>
    </row>
    <row r="10" spans="1:11" ht="30" x14ac:dyDescent="0.25">
      <c r="B10" s="98" t="s">
        <v>182</v>
      </c>
      <c r="C10" s="142"/>
      <c r="D10" s="142"/>
      <c r="E10" s="142"/>
      <c r="F10" s="142"/>
      <c r="G10" s="142"/>
      <c r="H10" s="142"/>
      <c r="I10" s="142"/>
      <c r="J10" s="19" t="s">
        <v>184</v>
      </c>
      <c r="K10" s="221" t="s">
        <v>185</v>
      </c>
    </row>
    <row r="11" spans="1:11" x14ac:dyDescent="0.25">
      <c r="B11" s="18" t="s">
        <v>183</v>
      </c>
      <c r="C11" s="142">
        <f>C10</f>
        <v>0</v>
      </c>
      <c r="D11" s="142">
        <f t="shared" ref="D11:I11" si="0">D10</f>
        <v>0</v>
      </c>
      <c r="E11" s="142">
        <f t="shared" si="0"/>
        <v>0</v>
      </c>
      <c r="F11" s="142">
        <f t="shared" si="0"/>
        <v>0</v>
      </c>
      <c r="G11" s="142">
        <f t="shared" si="0"/>
        <v>0</v>
      </c>
      <c r="H11" s="142">
        <f t="shared" si="0"/>
        <v>0</v>
      </c>
      <c r="I11" s="142">
        <f t="shared" si="0"/>
        <v>0</v>
      </c>
      <c r="J11" s="19" t="s">
        <v>186</v>
      </c>
      <c r="K11" s="131"/>
    </row>
    <row r="12" spans="1:11" x14ac:dyDescent="0.25">
      <c r="B12" s="183"/>
      <c r="C12" s="218"/>
      <c r="D12" s="218"/>
      <c r="E12" s="218"/>
      <c r="F12" s="218"/>
      <c r="G12" s="218"/>
      <c r="H12" s="219"/>
      <c r="I12" s="220"/>
      <c r="J12" s="223"/>
      <c r="K12" s="131"/>
    </row>
    <row r="13" spans="1:11" x14ac:dyDescent="0.25">
      <c r="A13" s="5"/>
      <c r="B13" s="182" t="s">
        <v>142</v>
      </c>
      <c r="C13" s="26">
        <f>C5</f>
        <v>2011</v>
      </c>
      <c r="D13" s="26">
        <f t="shared" ref="D13:I13" si="1">D5</f>
        <v>2012</v>
      </c>
      <c r="E13" s="26">
        <f t="shared" si="1"/>
        <v>2013</v>
      </c>
      <c r="F13" s="26">
        <f t="shared" si="1"/>
        <v>2014</v>
      </c>
      <c r="G13" s="26">
        <f t="shared" si="1"/>
        <v>2015</v>
      </c>
      <c r="H13" s="26">
        <f t="shared" si="1"/>
        <v>2016</v>
      </c>
      <c r="I13" s="222">
        <f t="shared" si="1"/>
        <v>2017</v>
      </c>
      <c r="J13" s="223"/>
      <c r="K13" s="131"/>
    </row>
    <row r="14" spans="1:11" ht="25.5" x14ac:dyDescent="0.25">
      <c r="B14" s="98" t="s">
        <v>140</v>
      </c>
      <c r="C14" s="165"/>
      <c r="D14" s="165"/>
      <c r="E14" s="165"/>
      <c r="F14" s="165"/>
      <c r="G14" s="165"/>
      <c r="H14" s="165"/>
      <c r="I14" s="181"/>
      <c r="J14" s="212" t="s">
        <v>187</v>
      </c>
      <c r="K14" s="221" t="s">
        <v>188</v>
      </c>
    </row>
    <row r="15" spans="1:11" ht="25.5" x14ac:dyDescent="0.25">
      <c r="B15" s="98" t="s">
        <v>141</v>
      </c>
      <c r="C15" s="165"/>
      <c r="D15" s="165"/>
      <c r="E15" s="165"/>
      <c r="F15" s="165"/>
      <c r="G15" s="165"/>
      <c r="H15" s="165"/>
      <c r="I15" s="165"/>
      <c r="J15" s="212" t="s">
        <v>187</v>
      </c>
      <c r="K15" s="221" t="s">
        <v>188</v>
      </c>
    </row>
    <row r="16" spans="1:11" x14ac:dyDescent="0.25">
      <c r="B16" s="98"/>
      <c r="K16" s="131"/>
    </row>
    <row r="17" spans="2:11" ht="30" x14ac:dyDescent="0.25">
      <c r="B17" s="98" t="s">
        <v>138</v>
      </c>
      <c r="C17" s="165"/>
      <c r="J17" s="212" t="s">
        <v>168</v>
      </c>
      <c r="K17" s="221" t="s">
        <v>188</v>
      </c>
    </row>
    <row r="18" spans="2:11" x14ac:dyDescent="0.25">
      <c r="K18" s="131"/>
    </row>
    <row r="19" spans="2:11" x14ac:dyDescent="0.25">
      <c r="K19" s="131"/>
    </row>
    <row r="20" spans="2:11" x14ac:dyDescent="0.25">
      <c r="K20" s="131"/>
    </row>
    <row r="21" spans="2:11" x14ac:dyDescent="0.25">
      <c r="K21" s="131"/>
    </row>
    <row r="22" spans="2:11" x14ac:dyDescent="0.25">
      <c r="K22" s="131"/>
    </row>
    <row r="23" spans="2:11" x14ac:dyDescent="0.25">
      <c r="K23" s="131"/>
    </row>
    <row r="24" spans="2:11" ht="32.25" customHeight="1" x14ac:dyDescent="0.25">
      <c r="B24" s="210" t="s">
        <v>166</v>
      </c>
      <c r="C24" s="165"/>
      <c r="D24" s="165"/>
      <c r="E24" s="165"/>
      <c r="F24" s="165"/>
      <c r="G24" s="165"/>
      <c r="H24" s="165"/>
      <c r="I24" s="165"/>
      <c r="J24" s="178" t="s">
        <v>189</v>
      </c>
      <c r="K24" s="13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48"/>
  <sheetViews>
    <sheetView topLeftCell="A35" zoomScale="80" zoomScaleNormal="80" workbookViewId="0">
      <selection activeCell="J26" sqref="J26"/>
    </sheetView>
  </sheetViews>
  <sheetFormatPr defaultRowHeight="15" x14ac:dyDescent="0.25"/>
  <cols>
    <col min="1" max="1" width="45.7109375" style="37" customWidth="1"/>
    <col min="2" max="2" width="39.7109375" bestFit="1" customWidth="1"/>
    <col min="3" max="3" width="13.28515625" bestFit="1" customWidth="1"/>
    <col min="4" max="6" width="14.28515625" bestFit="1" customWidth="1"/>
    <col min="7" max="7" width="14.28515625" customWidth="1"/>
    <col min="8" max="9" width="14.28515625" bestFit="1" customWidth="1"/>
    <col min="10" max="10" width="37.28515625" bestFit="1" customWidth="1"/>
    <col min="11" max="11" width="25.5703125" bestFit="1" customWidth="1"/>
  </cols>
  <sheetData>
    <row r="1" spans="1:11" x14ac:dyDescent="0.25">
      <c r="A1" s="35" t="s">
        <v>31</v>
      </c>
    </row>
    <row r="2" spans="1:11" ht="30" x14ac:dyDescent="0.25">
      <c r="A2" s="145" t="str">
        <f>'Summary '!A3</f>
        <v>Approximately what is the current coverage of iCCM in this country as of 2014?</v>
      </c>
      <c r="B2" s="215">
        <f>Approximately_what_is_the_current_coverage_of_iCCM_in_this_country_as_of__latest</f>
        <v>0.17</v>
      </c>
    </row>
    <row r="3" spans="1:11" ht="33.75" customHeight="1" x14ac:dyDescent="0.25">
      <c r="A3" s="145" t="str">
        <f>'Summary '!A4</f>
        <v>Approximately what percentage coverage are you targeting for iCCM in 2017?</v>
      </c>
      <c r="B3" s="215">
        <f>'Summary '!B4</f>
        <v>0.75</v>
      </c>
      <c r="J3" s="225" t="str">
        <f>'Population assumptions'!J4</f>
        <v>Guidance notes</v>
      </c>
      <c r="K3" s="211" t="s">
        <v>214</v>
      </c>
    </row>
    <row r="5" spans="1:11" x14ac:dyDescent="0.25">
      <c r="A5" s="36"/>
      <c r="B5" s="26"/>
      <c r="C5" s="26">
        <v>2011</v>
      </c>
      <c r="D5" s="26">
        <v>2012</v>
      </c>
      <c r="E5" s="26">
        <v>2013</v>
      </c>
      <c r="F5" s="26">
        <v>2014</v>
      </c>
      <c r="G5" s="26">
        <v>2015</v>
      </c>
      <c r="H5" s="26">
        <v>2016</v>
      </c>
      <c r="I5" s="26">
        <v>2017</v>
      </c>
    </row>
    <row r="6" spans="1:11" x14ac:dyDescent="0.25">
      <c r="A6" s="38">
        <v>1</v>
      </c>
      <c r="B6" s="20" t="s">
        <v>18</v>
      </c>
      <c r="C6" s="21"/>
      <c r="D6" s="21"/>
      <c r="E6" s="17"/>
      <c r="F6" s="17"/>
      <c r="G6" s="17"/>
      <c r="H6" s="17"/>
      <c r="I6" s="17"/>
    </row>
    <row r="7" spans="1:11" x14ac:dyDescent="0.25">
      <c r="A7" s="39"/>
      <c r="B7" s="18" t="s">
        <v>129</v>
      </c>
      <c r="C7" s="22">
        <f>'Population assumptions'!C8</f>
        <v>0</v>
      </c>
      <c r="D7" s="22">
        <f>'Population assumptions'!D8</f>
        <v>0</v>
      </c>
      <c r="E7" s="22">
        <f>'Population assumptions'!E8</f>
        <v>0</v>
      </c>
      <c r="F7" s="22">
        <f>'Population assumptions'!F8</f>
        <v>0</v>
      </c>
      <c r="G7" s="22">
        <f>'Population assumptions'!G8</f>
        <v>0</v>
      </c>
      <c r="H7" s="22">
        <f>'Population assumptions'!H8</f>
        <v>0</v>
      </c>
      <c r="I7" s="22">
        <f>'Population assumptions'!I8</f>
        <v>0</v>
      </c>
      <c r="J7" s="224"/>
    </row>
    <row r="8" spans="1:11" x14ac:dyDescent="0.25">
      <c r="A8" s="39"/>
      <c r="B8" s="18" t="s">
        <v>190</v>
      </c>
      <c r="C8" s="22">
        <f>'Population assumptions'!C11</f>
        <v>0</v>
      </c>
      <c r="D8" s="22">
        <f>'Population assumptions'!D11</f>
        <v>0</v>
      </c>
      <c r="E8" s="22">
        <f>'Population assumptions'!E11</f>
        <v>0</v>
      </c>
      <c r="F8" s="22">
        <f>'Population assumptions'!F11</f>
        <v>0</v>
      </c>
      <c r="G8" s="22">
        <f>'Population assumptions'!G11</f>
        <v>0</v>
      </c>
      <c r="H8" s="22">
        <f>'Population assumptions'!H11</f>
        <v>0</v>
      </c>
      <c r="I8" s="22">
        <f>'Population assumptions'!I11</f>
        <v>0</v>
      </c>
    </row>
    <row r="9" spans="1:11" x14ac:dyDescent="0.25">
      <c r="A9" s="39"/>
      <c r="B9" s="18"/>
      <c r="C9" s="23"/>
      <c r="D9" s="23"/>
      <c r="E9" s="23"/>
      <c r="F9" s="23"/>
      <c r="G9" s="23"/>
      <c r="H9" s="23"/>
      <c r="I9" s="24"/>
    </row>
    <row r="10" spans="1:11" x14ac:dyDescent="0.25">
      <c r="A10" s="38">
        <v>2</v>
      </c>
      <c r="B10" s="25" t="s">
        <v>19</v>
      </c>
      <c r="C10" s="23"/>
      <c r="D10" s="23"/>
      <c r="E10" s="23"/>
      <c r="F10" s="23"/>
      <c r="G10" s="23"/>
      <c r="H10" s="23"/>
      <c r="I10" s="23"/>
    </row>
    <row r="11" spans="1:11" x14ac:dyDescent="0.25">
      <c r="A11" s="39"/>
      <c r="B11" s="26"/>
      <c r="C11" s="26">
        <f>C5</f>
        <v>2011</v>
      </c>
      <c r="D11" s="26">
        <f t="shared" ref="D11:I11" si="0">D5</f>
        <v>2012</v>
      </c>
      <c r="E11" s="26">
        <f t="shared" si="0"/>
        <v>2013</v>
      </c>
      <c r="F11" s="26">
        <f t="shared" si="0"/>
        <v>2014</v>
      </c>
      <c r="G11" s="26">
        <f t="shared" si="0"/>
        <v>2015</v>
      </c>
      <c r="H11" s="26">
        <f t="shared" si="0"/>
        <v>2016</v>
      </c>
      <c r="I11" s="26">
        <f t="shared" si="0"/>
        <v>2017</v>
      </c>
      <c r="J11" s="11"/>
    </row>
    <row r="12" spans="1:11" ht="66.75" customHeight="1" x14ac:dyDescent="0.25">
      <c r="A12" s="40">
        <v>2.1</v>
      </c>
      <c r="B12" s="27" t="s">
        <v>203</v>
      </c>
      <c r="C12" s="165"/>
      <c r="D12" s="165"/>
      <c r="E12" s="165"/>
      <c r="F12" s="165"/>
      <c r="G12" s="165"/>
      <c r="H12" s="165"/>
      <c r="I12" s="165"/>
      <c r="J12" s="83" t="s">
        <v>194</v>
      </c>
      <c r="K12" s="226" t="s">
        <v>191</v>
      </c>
    </row>
    <row r="13" spans="1:11" ht="43.5" customHeight="1" x14ac:dyDescent="0.25">
      <c r="A13" s="41">
        <v>2.2000000000000002</v>
      </c>
      <c r="B13" s="28" t="s">
        <v>193</v>
      </c>
      <c r="C13" s="170"/>
      <c r="D13" s="170"/>
      <c r="E13" s="170"/>
      <c r="F13" s="170"/>
      <c r="G13" s="170"/>
      <c r="H13" s="170"/>
      <c r="I13" s="170"/>
      <c r="J13" s="19" t="s">
        <v>195</v>
      </c>
      <c r="K13" s="226" t="s">
        <v>196</v>
      </c>
    </row>
    <row r="14" spans="1:11" x14ac:dyDescent="0.25">
      <c r="A14" s="42">
        <v>2.2999999999999998</v>
      </c>
      <c r="B14" s="47" t="s">
        <v>20</v>
      </c>
      <c r="C14" s="29"/>
      <c r="D14" s="29"/>
      <c r="E14" s="29"/>
      <c r="F14" s="29"/>
      <c r="G14" s="29"/>
      <c r="H14" s="29"/>
      <c r="I14" s="46"/>
      <c r="J14" s="12"/>
    </row>
    <row r="15" spans="1:11" ht="70.5" customHeight="1" x14ac:dyDescent="0.25">
      <c r="A15" s="43" t="s">
        <v>25</v>
      </c>
      <c r="B15" s="30" t="s">
        <v>197</v>
      </c>
      <c r="C15" s="173"/>
      <c r="D15" s="173"/>
      <c r="E15" s="173"/>
      <c r="F15" s="173"/>
      <c r="G15" s="173"/>
      <c r="H15" s="173"/>
      <c r="I15" s="173"/>
      <c r="J15" s="83" t="s">
        <v>198</v>
      </c>
      <c r="K15" s="226" t="s">
        <v>199</v>
      </c>
    </row>
    <row r="16" spans="1:11" ht="26.25" x14ac:dyDescent="0.25">
      <c r="A16" s="43" t="s">
        <v>26</v>
      </c>
      <c r="B16" s="30" t="s">
        <v>155</v>
      </c>
      <c r="C16" s="228">
        <f>C15*C13</f>
        <v>0</v>
      </c>
      <c r="D16" s="228">
        <f t="shared" ref="D16:I16" si="1">D15*D13</f>
        <v>0</v>
      </c>
      <c r="E16" s="228">
        <f t="shared" si="1"/>
        <v>0</v>
      </c>
      <c r="F16" s="228">
        <f t="shared" si="1"/>
        <v>0</v>
      </c>
      <c r="G16" s="228">
        <f t="shared" si="1"/>
        <v>0</v>
      </c>
      <c r="H16" s="228">
        <f t="shared" si="1"/>
        <v>0</v>
      </c>
      <c r="I16" s="228">
        <f t="shared" si="1"/>
        <v>0</v>
      </c>
      <c r="J16" s="83" t="s">
        <v>200</v>
      </c>
    </row>
    <row r="17" spans="1:11" x14ac:dyDescent="0.25">
      <c r="A17" s="45"/>
      <c r="B17" s="14"/>
      <c r="C17" s="15"/>
      <c r="D17" s="15"/>
      <c r="E17" s="15"/>
      <c r="F17" s="15"/>
      <c r="G17" s="15"/>
      <c r="H17" s="15"/>
      <c r="I17" s="15"/>
      <c r="J17" s="13"/>
    </row>
    <row r="18" spans="1:11" x14ac:dyDescent="0.25">
      <c r="A18" s="45"/>
      <c r="B18" s="14"/>
      <c r="C18" s="15"/>
      <c r="D18" s="15"/>
      <c r="E18" s="15"/>
      <c r="F18" s="15"/>
      <c r="G18" s="15"/>
      <c r="H18" s="15"/>
      <c r="I18" s="15"/>
      <c r="J18" s="13"/>
    </row>
    <row r="19" spans="1:11" ht="33" customHeight="1" x14ac:dyDescent="0.25">
      <c r="B19" s="16"/>
      <c r="C19" s="50"/>
      <c r="D19" s="50"/>
      <c r="E19" s="26">
        <v>2013</v>
      </c>
      <c r="F19" s="26">
        <v>2014</v>
      </c>
      <c r="G19" s="26">
        <v>2015</v>
      </c>
      <c r="H19" s="26">
        <v>2016</v>
      </c>
      <c r="I19" s="26">
        <v>2017</v>
      </c>
    </row>
    <row r="20" spans="1:11" ht="33" customHeight="1" x14ac:dyDescent="0.25">
      <c r="B20" s="16" t="s">
        <v>27</v>
      </c>
      <c r="C20" s="51"/>
      <c r="D20" s="51"/>
      <c r="E20" s="57">
        <f>E16*$C$47</f>
        <v>0</v>
      </c>
      <c r="F20" s="57">
        <f>F16*$C$47</f>
        <v>0</v>
      </c>
      <c r="G20" s="57">
        <f>G16*$C$47</f>
        <v>0</v>
      </c>
      <c r="H20" s="57">
        <f>H16*$C$47</f>
        <v>0</v>
      </c>
      <c r="I20" s="57">
        <f>I16*$C$47</f>
        <v>0</v>
      </c>
    </row>
    <row r="21" spans="1:11" ht="33" customHeight="1" x14ac:dyDescent="0.25">
      <c r="B21" s="16" t="s">
        <v>28</v>
      </c>
      <c r="C21" s="51"/>
      <c r="D21" s="51"/>
      <c r="E21" s="171"/>
      <c r="F21" s="172"/>
      <c r="G21" s="172"/>
      <c r="H21" s="172"/>
      <c r="I21" s="172"/>
      <c r="J21" s="229" t="s">
        <v>201</v>
      </c>
    </row>
    <row r="22" spans="1:11" ht="33" customHeight="1" x14ac:dyDescent="0.25">
      <c r="B22" s="16" t="s">
        <v>29</v>
      </c>
      <c r="C22" s="51"/>
      <c r="D22" s="51"/>
      <c r="E22" s="171"/>
      <c r="F22" s="172"/>
      <c r="G22" s="172"/>
      <c r="H22" s="172"/>
      <c r="I22" s="172"/>
      <c r="J22" s="229" t="s">
        <v>201</v>
      </c>
    </row>
    <row r="23" spans="1:11" ht="33" customHeight="1" x14ac:dyDescent="0.25">
      <c r="B23" s="16" t="s">
        <v>165</v>
      </c>
      <c r="C23" s="51"/>
      <c r="D23" s="51"/>
      <c r="E23" s="171"/>
      <c r="F23" s="172"/>
      <c r="G23" s="172"/>
      <c r="H23" s="172"/>
      <c r="I23" s="172"/>
      <c r="J23" s="229" t="s">
        <v>201</v>
      </c>
    </row>
    <row r="24" spans="1:11" ht="33" customHeight="1" x14ac:dyDescent="0.25">
      <c r="B24" s="17" t="s">
        <v>30</v>
      </c>
      <c r="C24" s="52"/>
      <c r="D24" s="52"/>
      <c r="E24" s="53">
        <f>E20-E21-E22-E23</f>
        <v>0</v>
      </c>
      <c r="F24" s="53">
        <f>F20-F21-F22-F23</f>
        <v>0</v>
      </c>
      <c r="G24" s="53">
        <f>G20-G21-G22-G23</f>
        <v>0</v>
      </c>
      <c r="H24" s="53">
        <f>H20-H21-H22-H23</f>
        <v>0</v>
      </c>
      <c r="I24" s="53">
        <f>I20-I21-I22-I23</f>
        <v>0</v>
      </c>
    </row>
    <row r="25" spans="1:11" x14ac:dyDescent="0.25">
      <c r="A25" s="45"/>
      <c r="B25" s="14"/>
      <c r="C25" s="15"/>
      <c r="D25" s="15"/>
      <c r="E25" s="15"/>
      <c r="F25" s="15"/>
      <c r="G25" s="15"/>
      <c r="H25" s="15"/>
      <c r="I25" s="15"/>
      <c r="J25" s="13"/>
    </row>
    <row r="27" spans="1:11" x14ac:dyDescent="0.25">
      <c r="A27" s="38">
        <v>3</v>
      </c>
      <c r="B27" s="25" t="s">
        <v>24</v>
      </c>
      <c r="C27" s="23"/>
      <c r="D27" s="23"/>
      <c r="E27" s="23"/>
      <c r="F27" s="23"/>
      <c r="G27" s="23"/>
      <c r="H27" s="23"/>
      <c r="I27" s="23"/>
    </row>
    <row r="28" spans="1:11" x14ac:dyDescent="0.25">
      <c r="A28" s="39"/>
      <c r="B28" s="26"/>
      <c r="C28" s="26">
        <f>C5</f>
        <v>2011</v>
      </c>
      <c r="D28" s="26">
        <f t="shared" ref="D28:I28" si="2">D5</f>
        <v>2012</v>
      </c>
      <c r="E28" s="26">
        <f t="shared" si="2"/>
        <v>2013</v>
      </c>
      <c r="F28" s="26">
        <f t="shared" si="2"/>
        <v>2014</v>
      </c>
      <c r="G28" s="26">
        <f t="shared" si="2"/>
        <v>2015</v>
      </c>
      <c r="H28" s="26">
        <f t="shared" si="2"/>
        <v>2016</v>
      </c>
      <c r="I28" s="26">
        <f t="shared" si="2"/>
        <v>2017</v>
      </c>
      <c r="J28" s="11"/>
    </row>
    <row r="29" spans="1:11" ht="63.75" customHeight="1" x14ac:dyDescent="0.25">
      <c r="A29" s="40">
        <v>3.1</v>
      </c>
      <c r="B29" s="27" t="s">
        <v>203</v>
      </c>
      <c r="C29" s="165"/>
      <c r="D29" s="165"/>
      <c r="E29" s="165"/>
      <c r="F29" s="165"/>
      <c r="G29" s="165"/>
      <c r="H29" s="165"/>
      <c r="I29" s="165"/>
      <c r="J29" s="83" t="s">
        <v>194</v>
      </c>
      <c r="K29" s="226" t="s">
        <v>202</v>
      </c>
    </row>
    <row r="30" spans="1:11" ht="26.25" customHeight="1" x14ac:dyDescent="0.25">
      <c r="A30" s="41">
        <v>3.2</v>
      </c>
      <c r="B30" s="28" t="s">
        <v>192</v>
      </c>
      <c r="C30" s="170"/>
      <c r="D30" s="170"/>
      <c r="E30" s="170"/>
      <c r="F30" s="170"/>
      <c r="G30" s="170"/>
      <c r="H30" s="170"/>
      <c r="I30" s="170"/>
      <c r="J30" s="19" t="s">
        <v>204</v>
      </c>
      <c r="K30" s="226" t="s">
        <v>196</v>
      </c>
    </row>
    <row r="31" spans="1:11" x14ac:dyDescent="0.25">
      <c r="A31" s="42">
        <v>3.3</v>
      </c>
      <c r="B31" s="32" t="s">
        <v>20</v>
      </c>
      <c r="C31" s="33"/>
      <c r="D31" s="33"/>
      <c r="E31" s="33"/>
      <c r="F31" s="33"/>
      <c r="G31" s="33"/>
      <c r="H31" s="33"/>
      <c r="I31" s="33"/>
      <c r="J31" s="83"/>
    </row>
    <row r="32" spans="1:11" ht="26.25" customHeight="1" x14ac:dyDescent="0.25">
      <c r="A32" s="43" t="s">
        <v>32</v>
      </c>
      <c r="B32" s="30" t="s">
        <v>205</v>
      </c>
      <c r="C32" s="173">
        <f>C15</f>
        <v>0</v>
      </c>
      <c r="D32" s="173">
        <f t="shared" ref="D32:I32" si="3">D15</f>
        <v>0</v>
      </c>
      <c r="E32" s="173">
        <f t="shared" si="3"/>
        <v>0</v>
      </c>
      <c r="F32" s="173">
        <f t="shared" si="3"/>
        <v>0</v>
      </c>
      <c r="G32" s="173">
        <f t="shared" si="3"/>
        <v>0</v>
      </c>
      <c r="H32" s="173">
        <f t="shared" si="3"/>
        <v>0</v>
      </c>
      <c r="I32" s="173">
        <f t="shared" si="3"/>
        <v>0</v>
      </c>
      <c r="J32" s="83" t="s">
        <v>206</v>
      </c>
      <c r="K32" s="226" t="s">
        <v>199</v>
      </c>
    </row>
    <row r="33" spans="1:10" ht="43.5" customHeight="1" x14ac:dyDescent="0.25">
      <c r="A33" s="43" t="s">
        <v>33</v>
      </c>
      <c r="B33" s="30" t="s">
        <v>156</v>
      </c>
      <c r="C33" s="54">
        <f>C30*C32</f>
        <v>0</v>
      </c>
      <c r="D33" s="54">
        <f t="shared" ref="D33:I33" si="4">D30*D32</f>
        <v>0</v>
      </c>
      <c r="E33" s="54">
        <f t="shared" si="4"/>
        <v>0</v>
      </c>
      <c r="F33" s="54">
        <f t="shared" si="4"/>
        <v>0</v>
      </c>
      <c r="G33" s="54">
        <f t="shared" si="4"/>
        <v>0</v>
      </c>
      <c r="H33" s="54">
        <f t="shared" si="4"/>
        <v>0</v>
      </c>
      <c r="I33" s="54">
        <f t="shared" si="4"/>
        <v>0</v>
      </c>
      <c r="J33" s="83" t="str">
        <f>J16</f>
        <v xml:space="preserve">Multiply the total number of diarrhea cases (2.2) by the target coverage (2.3.1). </v>
      </c>
    </row>
    <row r="35" spans="1:10" ht="33" customHeight="1" x14ac:dyDescent="0.25">
      <c r="B35" s="16"/>
      <c r="C35" s="48"/>
      <c r="D35" s="48"/>
      <c r="E35" s="26">
        <v>2013</v>
      </c>
      <c r="F35" s="26">
        <v>2014</v>
      </c>
      <c r="G35" s="26">
        <v>2015</v>
      </c>
      <c r="H35" s="26">
        <v>2016</v>
      </c>
      <c r="I35" s="26">
        <v>2017</v>
      </c>
    </row>
    <row r="36" spans="1:10" ht="33" customHeight="1" x14ac:dyDescent="0.25">
      <c r="B36" s="16" t="s">
        <v>27</v>
      </c>
      <c r="C36" s="34"/>
      <c r="D36" s="34"/>
      <c r="E36" s="53">
        <f>C33*$C$48</f>
        <v>0</v>
      </c>
      <c r="F36" s="53">
        <f>D33*$C$48</f>
        <v>0</v>
      </c>
      <c r="G36" s="53">
        <f>E33*$C$48</f>
        <v>0</v>
      </c>
      <c r="H36" s="53">
        <f>F33*$C$48</f>
        <v>0</v>
      </c>
      <c r="I36" s="53">
        <f>G33*$C$48</f>
        <v>0</v>
      </c>
    </row>
    <row r="37" spans="1:10" ht="33" customHeight="1" x14ac:dyDescent="0.25">
      <c r="B37" s="16" t="s">
        <v>28</v>
      </c>
      <c r="C37" s="34"/>
      <c r="D37" s="34"/>
      <c r="E37" s="171"/>
      <c r="F37" s="172"/>
      <c r="G37" s="172"/>
      <c r="H37" s="172"/>
      <c r="I37" s="172"/>
      <c r="J37" s="229" t="s">
        <v>201</v>
      </c>
    </row>
    <row r="38" spans="1:10" ht="33" customHeight="1" x14ac:dyDescent="0.25">
      <c r="B38" s="16" t="s">
        <v>29</v>
      </c>
      <c r="C38" s="34"/>
      <c r="D38" s="34"/>
      <c r="E38" s="171"/>
      <c r="F38" s="172"/>
      <c r="G38" s="172"/>
      <c r="H38" s="172"/>
      <c r="I38" s="172"/>
      <c r="J38" s="229" t="s">
        <v>201</v>
      </c>
    </row>
    <row r="39" spans="1:10" ht="33" customHeight="1" x14ac:dyDescent="0.25">
      <c r="B39" s="16" t="s">
        <v>164</v>
      </c>
      <c r="C39" s="34"/>
      <c r="D39" s="34"/>
      <c r="E39" s="171"/>
      <c r="F39" s="172"/>
      <c r="G39" s="172"/>
      <c r="H39" s="172"/>
      <c r="I39" s="172"/>
      <c r="J39" s="229" t="s">
        <v>201</v>
      </c>
    </row>
    <row r="40" spans="1:10" ht="33" customHeight="1" x14ac:dyDescent="0.25">
      <c r="B40" s="17" t="s">
        <v>30</v>
      </c>
      <c r="C40" s="49"/>
      <c r="D40" s="49"/>
      <c r="E40" s="53">
        <f>E36-E37-E38-E39</f>
        <v>0</v>
      </c>
      <c r="F40" s="53">
        <f>F36-F37-F38-F39</f>
        <v>0</v>
      </c>
      <c r="G40" s="53">
        <f>G36-G37-G38-G39</f>
        <v>0</v>
      </c>
      <c r="H40" s="53">
        <f>H36-H37-H38-H39</f>
        <v>0</v>
      </c>
      <c r="I40" s="53">
        <f>I36-I37-I38-I39</f>
        <v>0</v>
      </c>
    </row>
    <row r="43" spans="1:10" x14ac:dyDescent="0.25">
      <c r="B43" s="92" t="s">
        <v>116</v>
      </c>
      <c r="C43" s="81"/>
      <c r="D43" s="93"/>
    </row>
    <row r="44" spans="1:10" x14ac:dyDescent="0.25">
      <c r="B44" s="102"/>
      <c r="C44" s="103"/>
      <c r="D44" s="102" t="s">
        <v>118</v>
      </c>
    </row>
    <row r="45" spans="1:10" x14ac:dyDescent="0.25">
      <c r="B45" s="18" t="s">
        <v>21</v>
      </c>
      <c r="C45" s="168"/>
      <c r="D45" s="230" t="s">
        <v>207</v>
      </c>
    </row>
    <row r="46" spans="1:10" x14ac:dyDescent="0.25">
      <c r="B46" s="18" t="s">
        <v>208</v>
      </c>
      <c r="C46" s="138" t="s">
        <v>211</v>
      </c>
      <c r="D46" s="230" t="s">
        <v>209</v>
      </c>
    </row>
    <row r="47" spans="1:10" x14ac:dyDescent="0.25">
      <c r="B47" s="18" t="s">
        <v>22</v>
      </c>
      <c r="C47" s="169">
        <v>0.18</v>
      </c>
      <c r="D47" s="230" t="s">
        <v>210</v>
      </c>
    </row>
    <row r="48" spans="1:10" x14ac:dyDescent="0.25">
      <c r="B48" s="18" t="s">
        <v>23</v>
      </c>
      <c r="C48" s="169">
        <v>0.2</v>
      </c>
      <c r="D48" s="230" t="s">
        <v>210</v>
      </c>
    </row>
  </sheetData>
  <pageMargins left="0.7" right="0.7" top="0.75" bottom="0.75" header="0.3" footer="0.3"/>
  <pageSetup scale="3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K68"/>
  <sheetViews>
    <sheetView topLeftCell="A32" zoomScale="80" zoomScaleNormal="80" workbookViewId="0">
      <selection activeCell="C11" sqref="C11"/>
    </sheetView>
  </sheetViews>
  <sheetFormatPr defaultRowHeight="15" x14ac:dyDescent="0.25"/>
  <cols>
    <col min="1" max="1" width="44.140625" style="37" customWidth="1"/>
    <col min="2" max="2" width="41.42578125" customWidth="1"/>
    <col min="3" max="3" width="13.28515625" bestFit="1" customWidth="1"/>
    <col min="4" max="6" width="14.28515625" bestFit="1" customWidth="1"/>
    <col min="7" max="7" width="14.28515625" customWidth="1"/>
    <col min="8" max="9" width="14.28515625" bestFit="1" customWidth="1"/>
    <col min="10" max="10" width="37.28515625" bestFit="1" customWidth="1"/>
    <col min="11" max="11" width="25.5703125" bestFit="1" customWidth="1"/>
  </cols>
  <sheetData>
    <row r="1" spans="1:11" x14ac:dyDescent="0.25">
      <c r="A1" s="35" t="s">
        <v>152</v>
      </c>
    </row>
    <row r="2" spans="1:11" ht="29.25" customHeight="1" x14ac:dyDescent="0.25">
      <c r="A2" s="145" t="str">
        <f>'Summary '!A3</f>
        <v>Approximately what is the current coverage of iCCM in this country as of 2014?</v>
      </c>
      <c r="B2" s="215">
        <f>Approximately_what_is_the_current_coverage_of_iCCM_in_this_country_as_of__latest</f>
        <v>0.17</v>
      </c>
    </row>
    <row r="3" spans="1:11" ht="30" x14ac:dyDescent="0.25">
      <c r="A3" s="145" t="str">
        <f>'Summary '!A4</f>
        <v>Approximately what percentage coverage are you targeting for iCCM in 2017?</v>
      </c>
      <c r="B3" s="215">
        <f>'Summary '!B4</f>
        <v>0.75</v>
      </c>
    </row>
    <row r="4" spans="1:11" x14ac:dyDescent="0.25">
      <c r="J4" s="225" t="str">
        <f>'Population assumptions'!J4</f>
        <v>Guidance notes</v>
      </c>
      <c r="K4" s="211" t="s">
        <v>214</v>
      </c>
    </row>
    <row r="5" spans="1:11" x14ac:dyDescent="0.25">
      <c r="A5" s="36"/>
      <c r="B5" s="26"/>
      <c r="C5" s="26">
        <v>2011</v>
      </c>
      <c r="D5" s="26">
        <v>2012</v>
      </c>
      <c r="E5" s="26">
        <v>2013</v>
      </c>
      <c r="F5" s="26">
        <v>2014</v>
      </c>
      <c r="G5" s="26">
        <v>2015</v>
      </c>
      <c r="H5" s="26">
        <v>2016</v>
      </c>
      <c r="I5" s="26">
        <v>2017</v>
      </c>
    </row>
    <row r="6" spans="1:11" x14ac:dyDescent="0.25">
      <c r="A6" s="38">
        <v>1</v>
      </c>
      <c r="B6" s="20" t="s">
        <v>18</v>
      </c>
      <c r="C6" s="21"/>
      <c r="D6" s="21"/>
      <c r="E6" s="17"/>
      <c r="F6" s="17"/>
      <c r="G6" s="17"/>
      <c r="H6" s="17"/>
      <c r="I6" s="17"/>
    </row>
    <row r="7" spans="1:11" x14ac:dyDescent="0.25">
      <c r="A7" s="39"/>
      <c r="B7" s="18" t="s">
        <v>221</v>
      </c>
      <c r="C7" s="22">
        <f>'Population assumptions'!C8</f>
        <v>0</v>
      </c>
      <c r="D7" s="22">
        <f>'Population assumptions'!D8</f>
        <v>0</v>
      </c>
      <c r="E7" s="22">
        <f>'Population assumptions'!E8</f>
        <v>0</v>
      </c>
      <c r="F7" s="22">
        <f>'Population assumptions'!F8</f>
        <v>0</v>
      </c>
      <c r="G7" s="22">
        <f>'Population assumptions'!G8</f>
        <v>0</v>
      </c>
      <c r="H7" s="22">
        <f>'Population assumptions'!H8</f>
        <v>0</v>
      </c>
      <c r="I7" s="22">
        <f>'Population assumptions'!I8</f>
        <v>0</v>
      </c>
    </row>
    <row r="8" spans="1:11" ht="30" x14ac:dyDescent="0.25">
      <c r="A8" s="39"/>
      <c r="B8" s="98" t="s">
        <v>222</v>
      </c>
      <c r="C8" s="22">
        <f>'Population assumptions'!C9</f>
        <v>0</v>
      </c>
      <c r="D8" s="22">
        <f>'Population assumptions'!D9</f>
        <v>0</v>
      </c>
      <c r="E8" s="22">
        <f>'Population assumptions'!E9</f>
        <v>0</v>
      </c>
      <c r="F8" s="22">
        <f>'Population assumptions'!F9</f>
        <v>0</v>
      </c>
      <c r="G8" s="22">
        <f>'Population assumptions'!G9</f>
        <v>0</v>
      </c>
      <c r="H8" s="22">
        <f>'Population assumptions'!H9</f>
        <v>0</v>
      </c>
      <c r="I8" s="22">
        <f>'Population assumptions'!I9</f>
        <v>0</v>
      </c>
    </row>
    <row r="9" spans="1:11" ht="30" x14ac:dyDescent="0.25">
      <c r="A9" s="39"/>
      <c r="B9" s="98" t="s">
        <v>140</v>
      </c>
      <c r="C9" s="22">
        <f>'Population assumptions'!C14</f>
        <v>0</v>
      </c>
      <c r="D9" s="22">
        <f>'Population assumptions'!D14</f>
        <v>0</v>
      </c>
      <c r="E9" s="22">
        <f>'Population assumptions'!E14</f>
        <v>0</v>
      </c>
      <c r="F9" s="22">
        <f>'Population assumptions'!F14</f>
        <v>0</v>
      </c>
      <c r="G9" s="22">
        <f>'Population assumptions'!G14</f>
        <v>0</v>
      </c>
      <c r="H9" s="22">
        <f>'Population assumptions'!H14</f>
        <v>0</v>
      </c>
      <c r="I9" s="22">
        <f>'Population assumptions'!I14</f>
        <v>0</v>
      </c>
    </row>
    <row r="10" spans="1:11" ht="30" x14ac:dyDescent="0.25">
      <c r="B10" s="98" t="s">
        <v>141</v>
      </c>
      <c r="C10" s="22">
        <f>'Population assumptions'!C15</f>
        <v>0</v>
      </c>
      <c r="D10" s="22">
        <f>'Population assumptions'!D15</f>
        <v>0</v>
      </c>
      <c r="E10" s="22">
        <f>'Population assumptions'!E15</f>
        <v>0</v>
      </c>
      <c r="F10" s="22">
        <f>'Population assumptions'!F15</f>
        <v>0</v>
      </c>
      <c r="G10" s="22">
        <f>'Population assumptions'!G15</f>
        <v>0</v>
      </c>
      <c r="H10" s="22">
        <f>'Population assumptions'!H15</f>
        <v>0</v>
      </c>
      <c r="I10" s="22">
        <f>'Population assumptions'!I15</f>
        <v>0</v>
      </c>
      <c r="J10" s="56"/>
    </row>
    <row r="11" spans="1:11" s="192" customFormat="1" ht="32.25" customHeight="1" x14ac:dyDescent="0.25">
      <c r="A11" s="233"/>
      <c r="B11" s="259" t="str">
        <f>'iCCM Delivery Costs'!B15</f>
        <v>No. of CHW for iCCM available (Cummulative)</v>
      </c>
      <c r="C11" s="133">
        <f>'iCCM Delivery Costs'!C15</f>
        <v>0</v>
      </c>
      <c r="D11" s="133">
        <f>'iCCM Delivery Costs'!D15</f>
        <v>0</v>
      </c>
      <c r="E11" s="133">
        <f>'iCCM Delivery Costs'!E15</f>
        <v>0</v>
      </c>
      <c r="F11" s="133">
        <f>'iCCM Delivery Costs'!F15</f>
        <v>0</v>
      </c>
      <c r="G11" s="133">
        <f>'iCCM Delivery Costs'!G15</f>
        <v>0</v>
      </c>
      <c r="H11" s="133">
        <f>'iCCM Delivery Costs'!H15</f>
        <v>0</v>
      </c>
      <c r="I11" s="133">
        <f>'iCCM Delivery Costs'!I15</f>
        <v>0</v>
      </c>
    </row>
    <row r="12" spans="1:11" x14ac:dyDescent="0.25">
      <c r="A12" s="40"/>
      <c r="B12" s="133"/>
      <c r="C12" s="55"/>
      <c r="D12" s="55"/>
      <c r="E12" s="55"/>
      <c r="F12" s="55"/>
      <c r="G12" s="55"/>
      <c r="H12" s="55"/>
      <c r="I12" s="55"/>
    </row>
    <row r="13" spans="1:11" x14ac:dyDescent="0.25">
      <c r="A13" s="38">
        <v>4</v>
      </c>
      <c r="B13" s="25" t="s">
        <v>146</v>
      </c>
      <c r="C13" s="23"/>
      <c r="D13" s="23"/>
      <c r="E13" s="23"/>
      <c r="F13" s="23"/>
      <c r="G13" s="23"/>
      <c r="H13" s="23"/>
      <c r="I13" s="23"/>
    </row>
    <row r="14" spans="1:11" x14ac:dyDescent="0.25">
      <c r="A14" s="39"/>
      <c r="B14" s="26"/>
      <c r="C14" s="26">
        <v>2011</v>
      </c>
      <c r="D14" s="26">
        <v>2012</v>
      </c>
      <c r="E14" s="26">
        <v>2013</v>
      </c>
      <c r="F14" s="26">
        <v>2014</v>
      </c>
      <c r="G14" s="26">
        <v>2015</v>
      </c>
      <c r="H14" s="26">
        <v>2016</v>
      </c>
      <c r="I14" s="26">
        <v>2017</v>
      </c>
      <c r="J14" s="11"/>
    </row>
    <row r="15" spans="1:11" ht="102" x14ac:dyDescent="0.25">
      <c r="A15" s="40">
        <v>4.0999999999999996</v>
      </c>
      <c r="B15" s="27" t="s">
        <v>203</v>
      </c>
      <c r="C15" s="165"/>
      <c r="D15" s="165"/>
      <c r="E15" s="165"/>
      <c r="F15" s="165"/>
      <c r="G15" s="165"/>
      <c r="H15" s="165"/>
      <c r="I15" s="165"/>
      <c r="J15" s="83" t="s">
        <v>194</v>
      </c>
      <c r="K15" s="226" t="s">
        <v>191</v>
      </c>
    </row>
    <row r="16" spans="1:11" ht="56.25" customHeight="1" x14ac:dyDescent="0.25">
      <c r="A16" s="41">
        <v>4.2</v>
      </c>
      <c r="B16" s="28" t="s">
        <v>212</v>
      </c>
      <c r="C16" s="170"/>
      <c r="D16" s="170"/>
      <c r="E16" s="170"/>
      <c r="F16" s="170"/>
      <c r="G16" s="170"/>
      <c r="H16" s="170"/>
      <c r="I16" s="170"/>
      <c r="J16" s="19" t="s">
        <v>213</v>
      </c>
      <c r="K16" s="226" t="s">
        <v>196</v>
      </c>
    </row>
    <row r="17" spans="1:11" x14ac:dyDescent="0.25">
      <c r="A17" s="42">
        <v>4.3</v>
      </c>
      <c r="B17" s="47" t="s">
        <v>20</v>
      </c>
      <c r="C17" s="29"/>
      <c r="D17" s="29"/>
      <c r="E17" s="29"/>
      <c r="F17" s="29"/>
      <c r="G17" s="29"/>
      <c r="H17" s="29"/>
      <c r="I17" s="46"/>
      <c r="J17" s="12"/>
    </row>
    <row r="18" spans="1:11" ht="26.25" customHeight="1" x14ac:dyDescent="0.25">
      <c r="A18" s="43" t="s">
        <v>43</v>
      </c>
      <c r="B18" s="30" t="s">
        <v>215</v>
      </c>
      <c r="C18" s="173"/>
      <c r="D18" s="173"/>
      <c r="E18" s="173"/>
      <c r="F18" s="173"/>
      <c r="G18" s="173"/>
      <c r="H18" s="173"/>
      <c r="I18" s="173"/>
      <c r="J18" s="83" t="s">
        <v>216</v>
      </c>
      <c r="K18" s="226" t="s">
        <v>199</v>
      </c>
    </row>
    <row r="19" spans="1:11" ht="25.5" x14ac:dyDescent="0.25">
      <c r="A19" s="43" t="s">
        <v>44</v>
      </c>
      <c r="B19" s="30" t="s">
        <v>34</v>
      </c>
      <c r="C19" s="54">
        <f>C18*C16</f>
        <v>0</v>
      </c>
      <c r="D19" s="54">
        <f t="shared" ref="D19:I19" si="0">D18*D16</f>
        <v>0</v>
      </c>
      <c r="E19" s="54">
        <f t="shared" si="0"/>
        <v>0</v>
      </c>
      <c r="F19" s="54">
        <f t="shared" si="0"/>
        <v>0</v>
      </c>
      <c r="G19" s="54">
        <f t="shared" si="0"/>
        <v>0</v>
      </c>
      <c r="H19" s="54">
        <f t="shared" si="0"/>
        <v>0</v>
      </c>
      <c r="I19" s="54">
        <f t="shared" si="0"/>
        <v>0</v>
      </c>
      <c r="J19" s="83" t="s">
        <v>123</v>
      </c>
    </row>
    <row r="20" spans="1:11" x14ac:dyDescent="0.25">
      <c r="A20" s="45"/>
      <c r="B20" s="14"/>
      <c r="C20" s="15"/>
      <c r="D20" s="15"/>
      <c r="E20" s="15"/>
      <c r="F20" s="15"/>
      <c r="G20" s="15"/>
      <c r="H20" s="15"/>
      <c r="I20" s="15"/>
      <c r="J20" s="13"/>
    </row>
    <row r="21" spans="1:11" x14ac:dyDescent="0.25">
      <c r="A21" s="45"/>
      <c r="B21" s="14"/>
      <c r="C21" s="15"/>
      <c r="D21" s="15"/>
      <c r="E21" s="15"/>
      <c r="F21" s="15"/>
      <c r="G21" s="15"/>
      <c r="H21" s="15"/>
      <c r="I21" s="15"/>
      <c r="J21" s="13"/>
    </row>
    <row r="22" spans="1:11" x14ac:dyDescent="0.25">
      <c r="A22" s="38">
        <v>4</v>
      </c>
      <c r="B22" s="25" t="s">
        <v>145</v>
      </c>
      <c r="C22" s="23"/>
      <c r="D22" s="23"/>
      <c r="E22" s="23"/>
      <c r="F22" s="23"/>
      <c r="G22" s="23"/>
      <c r="H22" s="23"/>
      <c r="I22" s="23"/>
    </row>
    <row r="23" spans="1:11" x14ac:dyDescent="0.25">
      <c r="A23" s="39"/>
      <c r="B23" s="26"/>
      <c r="C23" s="26">
        <v>2011</v>
      </c>
      <c r="D23" s="26">
        <v>2012</v>
      </c>
      <c r="E23" s="26">
        <v>2013</v>
      </c>
      <c r="F23" s="26">
        <v>2014</v>
      </c>
      <c r="G23" s="26">
        <v>2015</v>
      </c>
      <c r="H23" s="26">
        <v>2016</v>
      </c>
      <c r="I23" s="26">
        <v>2017</v>
      </c>
      <c r="J23" s="11"/>
    </row>
    <row r="24" spans="1:11" ht="102" x14ac:dyDescent="0.25">
      <c r="A24" s="40">
        <v>4.0999999999999996</v>
      </c>
      <c r="B24" s="27" t="s">
        <v>203</v>
      </c>
      <c r="C24" s="165"/>
      <c r="D24" s="165"/>
      <c r="E24" s="165"/>
      <c r="F24" s="165"/>
      <c r="G24" s="165"/>
      <c r="H24" s="165"/>
      <c r="I24" s="165"/>
      <c r="J24" s="83" t="s">
        <v>194</v>
      </c>
      <c r="K24" s="226" t="s">
        <v>191</v>
      </c>
    </row>
    <row r="25" spans="1:11" ht="38.25" x14ac:dyDescent="0.25">
      <c r="A25" s="41">
        <v>4.2</v>
      </c>
      <c r="B25" s="28" t="s">
        <v>212</v>
      </c>
      <c r="C25" s="170"/>
      <c r="D25" s="170"/>
      <c r="E25" s="170"/>
      <c r="F25" s="170"/>
      <c r="G25" s="170"/>
      <c r="H25" s="170"/>
      <c r="I25" s="170"/>
      <c r="J25" s="19" t="s">
        <v>213</v>
      </c>
      <c r="K25" s="226" t="s">
        <v>196</v>
      </c>
    </row>
    <row r="26" spans="1:11" x14ac:dyDescent="0.25">
      <c r="A26" s="42">
        <v>4.3</v>
      </c>
      <c r="B26" s="47" t="s">
        <v>20</v>
      </c>
      <c r="C26" s="29"/>
      <c r="D26" s="29"/>
      <c r="E26" s="29"/>
      <c r="F26" s="29"/>
      <c r="G26" s="29"/>
      <c r="H26" s="29"/>
      <c r="I26" s="46"/>
      <c r="J26" s="12"/>
    </row>
    <row r="27" spans="1:11" ht="26.25" customHeight="1" x14ac:dyDescent="0.25">
      <c r="A27" s="43" t="s">
        <v>43</v>
      </c>
      <c r="B27" s="30" t="s">
        <v>217</v>
      </c>
      <c r="C27" s="173"/>
      <c r="D27" s="173"/>
      <c r="E27" s="173"/>
      <c r="F27" s="173"/>
      <c r="G27" s="173"/>
      <c r="H27" s="173"/>
      <c r="I27" s="173"/>
      <c r="J27" s="83" t="s">
        <v>216</v>
      </c>
      <c r="K27" s="226" t="s">
        <v>199</v>
      </c>
    </row>
    <row r="28" spans="1:11" ht="25.5" x14ac:dyDescent="0.25">
      <c r="A28" s="43" t="s">
        <v>44</v>
      </c>
      <c r="B28" s="30" t="s">
        <v>34</v>
      </c>
      <c r="C28" s="54">
        <f>C25*C27</f>
        <v>0</v>
      </c>
      <c r="D28" s="54">
        <f t="shared" ref="D28:I28" si="1">D25*D27</f>
        <v>0</v>
      </c>
      <c r="E28" s="54">
        <f t="shared" si="1"/>
        <v>0</v>
      </c>
      <c r="F28" s="54">
        <f t="shared" si="1"/>
        <v>0</v>
      </c>
      <c r="G28" s="54">
        <f t="shared" si="1"/>
        <v>0</v>
      </c>
      <c r="H28" s="54">
        <f t="shared" si="1"/>
        <v>0</v>
      </c>
      <c r="I28" s="54">
        <f t="shared" si="1"/>
        <v>0</v>
      </c>
      <c r="J28" s="83" t="s">
        <v>123</v>
      </c>
    </row>
    <row r="29" spans="1:11" x14ac:dyDescent="0.25">
      <c r="A29" s="45"/>
      <c r="B29" s="14"/>
      <c r="C29" s="15"/>
      <c r="D29" s="15"/>
      <c r="E29" s="15"/>
      <c r="F29" s="15"/>
      <c r="G29" s="15"/>
      <c r="H29" s="15"/>
      <c r="I29" s="15"/>
      <c r="J29" s="13"/>
    </row>
    <row r="30" spans="1:11" x14ac:dyDescent="0.25">
      <c r="A30" s="45"/>
      <c r="B30" s="14"/>
      <c r="C30" s="15"/>
      <c r="D30" s="15"/>
      <c r="E30" s="15"/>
      <c r="F30" s="15"/>
      <c r="G30" s="15"/>
      <c r="H30" s="15"/>
      <c r="I30" s="15"/>
      <c r="J30" s="13"/>
    </row>
    <row r="31" spans="1:11" ht="33" customHeight="1" x14ac:dyDescent="0.25">
      <c r="B31" s="16"/>
      <c r="C31" s="50"/>
      <c r="D31" s="50"/>
      <c r="E31" s="26">
        <v>2013</v>
      </c>
      <c r="F31" s="26">
        <v>2014</v>
      </c>
      <c r="G31" s="26">
        <v>2015</v>
      </c>
      <c r="H31" s="26">
        <v>2016</v>
      </c>
      <c r="I31" s="26">
        <v>2017</v>
      </c>
    </row>
    <row r="32" spans="1:11" ht="33" customHeight="1" x14ac:dyDescent="0.25">
      <c r="B32" s="16" t="s">
        <v>27</v>
      </c>
      <c r="C32" s="51"/>
      <c r="D32" s="51"/>
      <c r="E32" s="57">
        <f>(E19*$C$59) + (E28*$C$60)</f>
        <v>0</v>
      </c>
      <c r="F32" s="57">
        <f>(F19*$C$59) + (F28*$C$60)</f>
        <v>0</v>
      </c>
      <c r="G32" s="57">
        <f>(G19*$C$59) + (G28*$C$60)</f>
        <v>0</v>
      </c>
      <c r="H32" s="57">
        <f>(H19*$C$59) + (H28*$C$60)</f>
        <v>0</v>
      </c>
      <c r="I32" s="57">
        <f>(I19*$C$59) + (I28*$C$60)</f>
        <v>0</v>
      </c>
    </row>
    <row r="33" spans="1:10" ht="33" customHeight="1" x14ac:dyDescent="0.25">
      <c r="B33" s="16" t="s">
        <v>28</v>
      </c>
      <c r="C33" s="51"/>
      <c r="D33" s="51"/>
      <c r="E33" s="171"/>
      <c r="F33" s="172"/>
      <c r="G33" s="172"/>
      <c r="H33" s="172"/>
      <c r="I33" s="172"/>
      <c r="J33" s="229" t="s">
        <v>201</v>
      </c>
    </row>
    <row r="34" spans="1:10" ht="33" customHeight="1" x14ac:dyDescent="0.25">
      <c r="B34" s="16" t="s">
        <v>29</v>
      </c>
      <c r="C34" s="51"/>
      <c r="D34" s="51"/>
      <c r="E34" s="171"/>
      <c r="F34" s="172"/>
      <c r="G34" s="172"/>
      <c r="H34" s="172"/>
      <c r="I34" s="172"/>
      <c r="J34" s="229" t="s">
        <v>201</v>
      </c>
    </row>
    <row r="35" spans="1:10" ht="33" customHeight="1" x14ac:dyDescent="0.25">
      <c r="B35" s="16" t="s">
        <v>165</v>
      </c>
      <c r="C35" s="51"/>
      <c r="D35" s="51"/>
      <c r="E35" s="171"/>
      <c r="F35" s="172"/>
      <c r="G35" s="172"/>
      <c r="H35" s="172"/>
      <c r="I35" s="172"/>
      <c r="J35" s="229" t="s">
        <v>201</v>
      </c>
    </row>
    <row r="36" spans="1:10" ht="33" customHeight="1" x14ac:dyDescent="0.25">
      <c r="B36" s="17" t="s">
        <v>30</v>
      </c>
      <c r="C36" s="52"/>
      <c r="D36" s="52"/>
      <c r="E36" s="57">
        <f>E32-E33-E34-E35</f>
        <v>0</v>
      </c>
      <c r="F36" s="57">
        <f>F32-F33-F34-F35</f>
        <v>0</v>
      </c>
      <c r="G36" s="57">
        <f>G32-G33-G34-G35</f>
        <v>0</v>
      </c>
      <c r="H36" s="57">
        <f>H32-H33-H34-H35</f>
        <v>0</v>
      </c>
      <c r="I36" s="57">
        <f>I32-I33-I34-I35</f>
        <v>0</v>
      </c>
    </row>
    <row r="37" spans="1:10" x14ac:dyDescent="0.25">
      <c r="A37" s="45"/>
      <c r="B37" s="14"/>
      <c r="C37" s="15"/>
      <c r="D37" s="15"/>
      <c r="E37" s="15"/>
      <c r="F37" s="15"/>
      <c r="G37" s="15"/>
      <c r="H37" s="15"/>
      <c r="I37" s="15"/>
      <c r="J37" s="13"/>
    </row>
    <row r="39" spans="1:10" x14ac:dyDescent="0.25">
      <c r="A39" s="38">
        <v>5</v>
      </c>
      <c r="B39" s="25" t="s">
        <v>35</v>
      </c>
      <c r="C39" s="23"/>
      <c r="D39" s="23"/>
      <c r="E39" s="23"/>
      <c r="F39" s="23"/>
      <c r="G39" s="23"/>
      <c r="H39" s="23"/>
      <c r="I39" s="23"/>
    </row>
    <row r="40" spans="1:10" x14ac:dyDescent="0.25">
      <c r="A40" s="39"/>
      <c r="B40" s="26"/>
      <c r="C40" s="58">
        <v>2011</v>
      </c>
      <c r="D40" s="58">
        <v>2012</v>
      </c>
      <c r="E40" s="58">
        <v>2013</v>
      </c>
      <c r="F40" s="58">
        <v>2014</v>
      </c>
      <c r="G40" s="58">
        <v>2015</v>
      </c>
      <c r="H40" s="58">
        <v>2016</v>
      </c>
      <c r="I40" s="58">
        <v>2017</v>
      </c>
      <c r="J40" s="11"/>
    </row>
    <row r="41" spans="1:10" ht="63.75" customHeight="1" x14ac:dyDescent="0.25">
      <c r="A41" s="40">
        <v>5.0999999999999996</v>
      </c>
      <c r="B41" s="27" t="s">
        <v>36</v>
      </c>
      <c r="C41" s="55">
        <f>C11</f>
        <v>0</v>
      </c>
      <c r="D41" s="55">
        <f t="shared" ref="D41:I41" si="2">D11</f>
        <v>0</v>
      </c>
      <c r="E41" s="55">
        <f t="shared" si="2"/>
        <v>0</v>
      </c>
      <c r="F41" s="55">
        <f t="shared" si="2"/>
        <v>0</v>
      </c>
      <c r="G41" s="55">
        <f t="shared" si="2"/>
        <v>0</v>
      </c>
      <c r="H41" s="55">
        <f t="shared" si="2"/>
        <v>0</v>
      </c>
      <c r="I41" s="55">
        <f t="shared" si="2"/>
        <v>0</v>
      </c>
      <c r="J41" s="110"/>
    </row>
    <row r="42" spans="1:10" ht="26.25" customHeight="1" x14ac:dyDescent="0.25">
      <c r="A42" s="59">
        <v>5.3</v>
      </c>
      <c r="B42" s="30" t="s">
        <v>37</v>
      </c>
      <c r="C42" s="54">
        <f>C41*$C$58</f>
        <v>0</v>
      </c>
      <c r="D42" s="54">
        <f t="shared" ref="D42:I42" si="3">D41*$C$58</f>
        <v>0</v>
      </c>
      <c r="E42" s="54">
        <f t="shared" si="3"/>
        <v>0</v>
      </c>
      <c r="F42" s="54">
        <f t="shared" si="3"/>
        <v>0</v>
      </c>
      <c r="G42" s="54">
        <f t="shared" si="3"/>
        <v>0</v>
      </c>
      <c r="H42" s="54">
        <f t="shared" si="3"/>
        <v>0</v>
      </c>
      <c r="I42" s="54">
        <f t="shared" si="3"/>
        <v>0</v>
      </c>
      <c r="J42" s="60"/>
    </row>
    <row r="44" spans="1:10" ht="33" customHeight="1" x14ac:dyDescent="0.25">
      <c r="B44" s="16"/>
      <c r="C44" s="48"/>
      <c r="D44" s="48"/>
      <c r="E44" s="26">
        <v>2013</v>
      </c>
      <c r="F44" s="26">
        <v>2014</v>
      </c>
      <c r="G44" s="26">
        <v>2015</v>
      </c>
      <c r="H44" s="26">
        <v>2016</v>
      </c>
      <c r="I44" s="26">
        <v>2017</v>
      </c>
    </row>
    <row r="45" spans="1:10" ht="33" customHeight="1" x14ac:dyDescent="0.25">
      <c r="B45" s="16" t="s">
        <v>27</v>
      </c>
      <c r="C45" s="34"/>
      <c r="D45" s="34"/>
      <c r="E45" s="53">
        <f>E42*$C$61</f>
        <v>0</v>
      </c>
      <c r="F45" s="53">
        <f>F42*$C$61</f>
        <v>0</v>
      </c>
      <c r="G45" s="53">
        <f>G42*$C$61</f>
        <v>0</v>
      </c>
      <c r="H45" s="53">
        <f>H42*$C$61</f>
        <v>0</v>
      </c>
      <c r="I45" s="53">
        <f>I42*$C$61</f>
        <v>0</v>
      </c>
    </row>
    <row r="46" spans="1:10" ht="33" customHeight="1" x14ac:dyDescent="0.25">
      <c r="B46" s="16" t="s">
        <v>28</v>
      </c>
      <c r="C46" s="34"/>
      <c r="D46" s="34"/>
      <c r="E46" s="171"/>
      <c r="F46" s="172"/>
      <c r="G46" s="172"/>
      <c r="H46" s="172"/>
      <c r="I46" s="172"/>
      <c r="J46" s="229" t="s">
        <v>201</v>
      </c>
    </row>
    <row r="47" spans="1:10" ht="33" customHeight="1" x14ac:dyDescent="0.25">
      <c r="B47" s="16" t="s">
        <v>29</v>
      </c>
      <c r="C47" s="34"/>
      <c r="D47" s="34"/>
      <c r="E47" s="171"/>
      <c r="F47" s="172"/>
      <c r="G47" s="172"/>
      <c r="H47" s="172"/>
      <c r="I47" s="172"/>
      <c r="J47" s="229" t="s">
        <v>201</v>
      </c>
    </row>
    <row r="48" spans="1:10" ht="33" customHeight="1" x14ac:dyDescent="0.25">
      <c r="B48" s="16" t="s">
        <v>165</v>
      </c>
      <c r="C48" s="34"/>
      <c r="D48" s="34"/>
      <c r="E48" s="171"/>
      <c r="F48" s="172"/>
      <c r="G48" s="172"/>
      <c r="H48" s="172"/>
      <c r="I48" s="172"/>
      <c r="J48" s="229" t="s">
        <v>201</v>
      </c>
    </row>
    <row r="49" spans="2:9" ht="33" customHeight="1" x14ac:dyDescent="0.25">
      <c r="B49" s="17" t="s">
        <v>30</v>
      </c>
      <c r="C49" s="49"/>
      <c r="D49" s="49"/>
      <c r="E49" s="53">
        <f>E45-E46-E47-E48</f>
        <v>0</v>
      </c>
      <c r="F49" s="53">
        <f>F45-F46-F47-F48</f>
        <v>0</v>
      </c>
      <c r="G49" s="53">
        <f>G45-G46-G47-G48</f>
        <v>0</v>
      </c>
      <c r="H49" s="53">
        <f>H45-H46-H47-H48</f>
        <v>0</v>
      </c>
      <c r="I49" s="53">
        <f>I45-I46-I47-I48</f>
        <v>0</v>
      </c>
    </row>
    <row r="53" spans="2:9" ht="30" x14ac:dyDescent="0.25">
      <c r="B53" s="101" t="s">
        <v>122</v>
      </c>
      <c r="C53" s="81"/>
      <c r="D53" s="93"/>
    </row>
    <row r="54" spans="2:9" x14ac:dyDescent="0.25">
      <c r="B54" s="102"/>
      <c r="C54" s="103"/>
      <c r="D54" s="102" t="s">
        <v>118</v>
      </c>
    </row>
    <row r="55" spans="2:9" ht="30" x14ac:dyDescent="0.25">
      <c r="B55" s="232" t="s">
        <v>219</v>
      </c>
      <c r="C55" s="231">
        <v>500</v>
      </c>
      <c r="D55" s="235" t="s">
        <v>220</v>
      </c>
    </row>
    <row r="56" spans="2:9" x14ac:dyDescent="0.25">
      <c r="B56" s="18" t="s">
        <v>39</v>
      </c>
      <c r="C56" s="168"/>
      <c r="D56" s="230" t="s">
        <v>207</v>
      </c>
    </row>
    <row r="57" spans="2:9" x14ac:dyDescent="0.25">
      <c r="B57" s="18" t="s">
        <v>40</v>
      </c>
      <c r="C57" s="138"/>
      <c r="D57" s="230" t="s">
        <v>209</v>
      </c>
    </row>
    <row r="58" spans="2:9" x14ac:dyDescent="0.25">
      <c r="B58" s="18" t="s">
        <v>139</v>
      </c>
      <c r="C58" s="138">
        <v>0</v>
      </c>
      <c r="D58" s="230" t="s">
        <v>218</v>
      </c>
    </row>
    <row r="59" spans="2:9" x14ac:dyDescent="0.25">
      <c r="B59" s="18" t="s">
        <v>143</v>
      </c>
      <c r="C59" s="169">
        <v>0.4</v>
      </c>
      <c r="D59" s="230" t="s">
        <v>210</v>
      </c>
      <c r="E59" s="179"/>
    </row>
    <row r="60" spans="2:9" x14ac:dyDescent="0.25">
      <c r="B60" s="18" t="s">
        <v>144</v>
      </c>
      <c r="C60" s="169">
        <f>20*0.0315</f>
        <v>0.63</v>
      </c>
      <c r="D60" s="230" t="s">
        <v>210</v>
      </c>
    </row>
    <row r="61" spans="2:9" x14ac:dyDescent="0.25">
      <c r="B61" s="18" t="s">
        <v>38</v>
      </c>
      <c r="C61" s="169">
        <v>3.5</v>
      </c>
      <c r="D61" s="230" t="s">
        <v>210</v>
      </c>
    </row>
    <row r="68" spans="5:5" x14ac:dyDescent="0.25">
      <c r="E68" t="s">
        <v>211</v>
      </c>
    </row>
  </sheetData>
  <pageMargins left="0.7" right="0.7" top="0.75" bottom="0.75" header="0.3" footer="0.3"/>
  <pageSetup scale="3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K58"/>
  <sheetViews>
    <sheetView topLeftCell="A33" zoomScale="80" zoomScaleNormal="80" workbookViewId="0">
      <selection activeCell="J40" sqref="J40:J42"/>
    </sheetView>
  </sheetViews>
  <sheetFormatPr defaultRowHeight="15" x14ac:dyDescent="0.25"/>
  <cols>
    <col min="1" max="1" width="53.7109375" style="37" customWidth="1"/>
    <col min="2" max="2" width="41.42578125" customWidth="1"/>
    <col min="3" max="3" width="13.28515625" bestFit="1" customWidth="1"/>
    <col min="4" max="5" width="14.28515625" bestFit="1" customWidth="1"/>
    <col min="6" max="6" width="14.28515625" customWidth="1"/>
    <col min="7" max="9" width="14.28515625" bestFit="1" customWidth="1"/>
    <col min="10" max="10" width="37.28515625" bestFit="1" customWidth="1"/>
    <col min="11" max="11" width="24" bestFit="1" customWidth="1"/>
  </cols>
  <sheetData>
    <row r="1" spans="1:11" x14ac:dyDescent="0.25">
      <c r="A1" s="35" t="s">
        <v>115</v>
      </c>
    </row>
    <row r="2" spans="1:11" ht="30" x14ac:dyDescent="0.25">
      <c r="A2" s="164" t="str">
        <f>'Summary '!A3</f>
        <v>Approximately what is the current coverage of iCCM in this country as of 2014?</v>
      </c>
      <c r="B2" s="215">
        <f>'Summary '!B3</f>
        <v>0.17</v>
      </c>
    </row>
    <row r="3" spans="1:11" ht="30" x14ac:dyDescent="0.25">
      <c r="A3" s="164" t="str">
        <f>'Summary '!A4</f>
        <v>Approximately what percentage coverage are you targeting for iCCM in 2017?</v>
      </c>
      <c r="B3" s="215">
        <f>'Summary '!B4</f>
        <v>0.75</v>
      </c>
    </row>
    <row r="4" spans="1:11" x14ac:dyDescent="0.25">
      <c r="A4" s="35"/>
      <c r="J4" s="225" t="str">
        <f>'Population assumptions'!J4</f>
        <v>Guidance notes</v>
      </c>
      <c r="K4" s="211" t="str">
        <f>'Population assumptions'!K4</f>
        <v>Provide notes, source and assumptions to the calculations</v>
      </c>
    </row>
    <row r="5" spans="1:11" x14ac:dyDescent="0.25">
      <c r="A5" s="36"/>
      <c r="B5" s="26"/>
      <c r="C5" s="26">
        <v>2011</v>
      </c>
      <c r="D5" s="26">
        <v>2012</v>
      </c>
      <c r="E5" s="26">
        <v>2013</v>
      </c>
      <c r="F5" s="26">
        <v>2014</v>
      </c>
      <c r="G5" s="26">
        <v>2015</v>
      </c>
      <c r="H5" s="26">
        <v>2016</v>
      </c>
      <c r="I5" s="26">
        <v>2017</v>
      </c>
    </row>
    <row r="6" spans="1:11" x14ac:dyDescent="0.25">
      <c r="A6" s="38">
        <v>1</v>
      </c>
      <c r="B6" s="20" t="s">
        <v>18</v>
      </c>
      <c r="C6" s="21"/>
      <c r="D6" s="21"/>
      <c r="E6" s="17"/>
      <c r="F6" s="17"/>
      <c r="G6" s="17"/>
      <c r="H6" s="17"/>
      <c r="I6" s="17"/>
    </row>
    <row r="7" spans="1:11" x14ac:dyDescent="0.25">
      <c r="A7" s="39"/>
      <c r="B7" s="18" t="s">
        <v>221</v>
      </c>
      <c r="C7" s="22">
        <f>'Population assumptions'!C8</f>
        <v>0</v>
      </c>
      <c r="D7" s="22">
        <f>'Population assumptions'!D8</f>
        <v>0</v>
      </c>
      <c r="E7" s="22">
        <f>'Population assumptions'!E8</f>
        <v>0</v>
      </c>
      <c r="F7" s="22">
        <f>'Population assumptions'!F8</f>
        <v>0</v>
      </c>
      <c r="G7" s="22">
        <f>'Population assumptions'!G8</f>
        <v>0</v>
      </c>
      <c r="H7" s="22">
        <f>'Population assumptions'!H8</f>
        <v>0</v>
      </c>
      <c r="I7" s="22">
        <f>'Population assumptions'!I8</f>
        <v>0</v>
      </c>
    </row>
    <row r="8" spans="1:11" ht="30" x14ac:dyDescent="0.25">
      <c r="A8" s="39"/>
      <c r="B8" s="98" t="s">
        <v>222</v>
      </c>
      <c r="C8" s="22">
        <f>'Population assumptions'!C9</f>
        <v>0</v>
      </c>
      <c r="D8" s="22">
        <f>'Population assumptions'!D9</f>
        <v>0</v>
      </c>
      <c r="E8" s="22">
        <f>'Population assumptions'!E9</f>
        <v>0</v>
      </c>
      <c r="F8" s="22">
        <f>'Population assumptions'!F9</f>
        <v>0</v>
      </c>
      <c r="G8" s="22">
        <f>'Population assumptions'!G9</f>
        <v>0</v>
      </c>
      <c r="H8" s="22">
        <f>'Population assumptions'!H9</f>
        <v>0</v>
      </c>
      <c r="I8" s="22">
        <f>'Population assumptions'!I9</f>
        <v>0</v>
      </c>
    </row>
    <row r="9" spans="1:11" ht="29.25" customHeight="1" x14ac:dyDescent="0.25">
      <c r="A9" s="39"/>
      <c r="B9" s="18" t="s">
        <v>183</v>
      </c>
      <c r="C9" s="22">
        <f>'Population assumptions'!C11</f>
        <v>0</v>
      </c>
      <c r="D9" s="22">
        <f>'Population assumptions'!D11</f>
        <v>0</v>
      </c>
      <c r="E9" s="22">
        <f>'Population assumptions'!E11</f>
        <v>0</v>
      </c>
      <c r="F9" s="22">
        <f>'Population assumptions'!F11</f>
        <v>0</v>
      </c>
      <c r="G9" s="22">
        <f>'Population assumptions'!G11</f>
        <v>0</v>
      </c>
      <c r="H9" s="22">
        <f>'Population assumptions'!H11</f>
        <v>0</v>
      </c>
      <c r="I9" s="22">
        <f>'Population assumptions'!I11</f>
        <v>0</v>
      </c>
    </row>
    <row r="10" spans="1:11" ht="30" x14ac:dyDescent="0.25">
      <c r="A10" s="40"/>
      <c r="B10" s="259" t="str">
        <f>'iCCM Delivery Costs'!B15</f>
        <v>No. of CHW for iCCM available (Cummulative)</v>
      </c>
      <c r="C10" s="133">
        <f>'iCCM Delivery Costs'!C15</f>
        <v>0</v>
      </c>
      <c r="D10" s="133">
        <f>'iCCM Delivery Costs'!D15</f>
        <v>0</v>
      </c>
      <c r="E10" s="133">
        <f>'iCCM Delivery Costs'!E15</f>
        <v>0</v>
      </c>
      <c r="F10" s="133">
        <f>'iCCM Delivery Costs'!F15</f>
        <v>0</v>
      </c>
      <c r="G10" s="133">
        <f>'iCCM Delivery Costs'!G15</f>
        <v>0</v>
      </c>
      <c r="H10" s="133">
        <f>'iCCM Delivery Costs'!H15</f>
        <v>0</v>
      </c>
      <c r="I10" s="133">
        <f>'iCCM Delivery Costs'!I15</f>
        <v>0</v>
      </c>
    </row>
    <row r="11" spans="1:11" x14ac:dyDescent="0.25">
      <c r="A11"/>
    </row>
    <row r="12" spans="1:11" x14ac:dyDescent="0.25">
      <c r="A12" s="40">
        <v>6</v>
      </c>
      <c r="B12" s="25" t="s">
        <v>73</v>
      </c>
      <c r="C12" s="55"/>
      <c r="D12" s="55"/>
      <c r="E12" s="55"/>
      <c r="F12" s="55"/>
      <c r="G12" s="55"/>
      <c r="H12" s="55"/>
      <c r="I12" s="55"/>
    </row>
    <row r="13" spans="1:11" x14ac:dyDescent="0.25">
      <c r="A13" s="68">
        <v>6.1</v>
      </c>
      <c r="B13" s="70" t="s">
        <v>65</v>
      </c>
      <c r="C13" s="26">
        <v>2011</v>
      </c>
      <c r="D13" s="26">
        <v>2012</v>
      </c>
      <c r="E13" s="26">
        <v>2013</v>
      </c>
      <c r="F13" s="26">
        <v>2014</v>
      </c>
      <c r="G13" s="26">
        <v>2015</v>
      </c>
      <c r="H13" s="26">
        <v>2016</v>
      </c>
      <c r="I13" s="26">
        <v>2017</v>
      </c>
    </row>
    <row r="14" spans="1:11" ht="30" customHeight="1" x14ac:dyDescent="0.25">
      <c r="A14" s="43" t="s">
        <v>78</v>
      </c>
      <c r="B14" s="71" t="s">
        <v>64</v>
      </c>
      <c r="C14" s="175"/>
      <c r="D14" s="175"/>
      <c r="E14" s="175"/>
      <c r="F14" s="175"/>
      <c r="G14" s="175"/>
      <c r="H14" s="175"/>
      <c r="I14" s="175"/>
      <c r="J14" s="83" t="s">
        <v>194</v>
      </c>
      <c r="K14" s="221" t="s">
        <v>233</v>
      </c>
    </row>
    <row r="15" spans="1:11" ht="26.25" customHeight="1" x14ac:dyDescent="0.25">
      <c r="A15" s="43" t="s">
        <v>79</v>
      </c>
      <c r="B15" s="17" t="s">
        <v>49</v>
      </c>
      <c r="C15" s="174"/>
      <c r="D15" s="174"/>
      <c r="E15" s="174"/>
      <c r="F15" s="174"/>
      <c r="G15" s="174"/>
      <c r="H15" s="174"/>
      <c r="I15" s="174"/>
      <c r="J15" s="83" t="s">
        <v>194</v>
      </c>
      <c r="K15" s="221" t="s">
        <v>233</v>
      </c>
    </row>
    <row r="16" spans="1:11" ht="27.75" customHeight="1" x14ac:dyDescent="0.25">
      <c r="A16" s="43" t="s">
        <v>80</v>
      </c>
      <c r="B16" s="17" t="s">
        <v>161</v>
      </c>
      <c r="C16" s="174"/>
      <c r="D16" s="174"/>
      <c r="E16" s="174"/>
      <c r="F16" s="174"/>
      <c r="G16" s="174"/>
      <c r="H16" s="174"/>
      <c r="I16" s="174"/>
      <c r="J16" s="83" t="s">
        <v>194</v>
      </c>
      <c r="K16" s="221" t="s">
        <v>233</v>
      </c>
    </row>
    <row r="17" spans="1:11" ht="30" customHeight="1" x14ac:dyDescent="0.25">
      <c r="A17" s="43" t="s">
        <v>81</v>
      </c>
      <c r="B17" s="17" t="s">
        <v>50</v>
      </c>
      <c r="C17" s="174"/>
      <c r="D17" s="174"/>
      <c r="E17" s="174"/>
      <c r="F17" s="174"/>
      <c r="G17" s="174"/>
      <c r="H17" s="174"/>
      <c r="I17" s="174"/>
      <c r="J17" s="19" t="s">
        <v>224</v>
      </c>
      <c r="K17" s="221" t="s">
        <v>233</v>
      </c>
    </row>
    <row r="18" spans="1:11" ht="27" customHeight="1" x14ac:dyDescent="0.25">
      <c r="A18" s="43" t="s">
        <v>82</v>
      </c>
      <c r="B18" s="17" t="s">
        <v>52</v>
      </c>
      <c r="C18" s="174"/>
      <c r="D18" s="174"/>
      <c r="E18" s="174"/>
      <c r="F18" s="174"/>
      <c r="G18" s="174"/>
      <c r="H18" s="174"/>
      <c r="I18" s="174"/>
      <c r="J18" s="252" t="s">
        <v>225</v>
      </c>
      <c r="K18" s="221" t="s">
        <v>233</v>
      </c>
    </row>
    <row r="19" spans="1:11" ht="25.5" x14ac:dyDescent="0.25">
      <c r="A19" s="43" t="s">
        <v>158</v>
      </c>
      <c r="B19" s="17" t="s">
        <v>48</v>
      </c>
      <c r="C19" s="174"/>
      <c r="D19" s="174"/>
      <c r="E19" s="174"/>
      <c r="F19" s="174"/>
      <c r="G19" s="174"/>
      <c r="H19" s="174"/>
      <c r="I19" s="174"/>
      <c r="J19" s="252" t="s">
        <v>226</v>
      </c>
      <c r="K19" s="221" t="s">
        <v>233</v>
      </c>
    </row>
    <row r="20" spans="1:11" ht="23.25" customHeight="1" x14ac:dyDescent="0.25">
      <c r="A20" s="43" t="s">
        <v>230</v>
      </c>
      <c r="B20" s="17" t="s">
        <v>227</v>
      </c>
      <c r="C20" s="174"/>
      <c r="D20" s="174"/>
      <c r="E20" s="174"/>
      <c r="F20" s="174"/>
      <c r="G20" s="174"/>
      <c r="H20" s="174"/>
      <c r="I20" s="174"/>
      <c r="J20" s="253"/>
      <c r="K20" s="221" t="s">
        <v>233</v>
      </c>
    </row>
    <row r="21" spans="1:11" ht="19.5" customHeight="1" x14ac:dyDescent="0.25">
      <c r="A21" s="43" t="s">
        <v>231</v>
      </c>
      <c r="B21" s="17" t="s">
        <v>228</v>
      </c>
      <c r="C21" s="174"/>
      <c r="D21" s="174"/>
      <c r="E21" s="174"/>
      <c r="F21" s="174"/>
      <c r="G21" s="174"/>
      <c r="H21" s="174"/>
      <c r="I21" s="174"/>
      <c r="J21" s="253"/>
      <c r="K21" s="221" t="s">
        <v>233</v>
      </c>
    </row>
    <row r="22" spans="1:11" ht="24" customHeight="1" x14ac:dyDescent="0.25">
      <c r="A22" s="43" t="s">
        <v>232</v>
      </c>
      <c r="B22" s="17" t="s">
        <v>229</v>
      </c>
      <c r="C22" s="174"/>
      <c r="D22" s="174"/>
      <c r="E22" s="174"/>
      <c r="F22" s="174"/>
      <c r="G22" s="174"/>
      <c r="H22" s="174"/>
      <c r="I22" s="174"/>
      <c r="J22" s="253"/>
      <c r="K22" s="221" t="s">
        <v>233</v>
      </c>
    </row>
    <row r="23" spans="1:11" ht="21.75" customHeight="1" x14ac:dyDescent="0.25"/>
    <row r="24" spans="1:11" x14ac:dyDescent="0.25">
      <c r="A24" s="43"/>
      <c r="B24" s="166"/>
      <c r="C24" s="167"/>
      <c r="D24" s="167"/>
      <c r="E24" s="167"/>
      <c r="F24" s="167"/>
      <c r="G24" s="167"/>
      <c r="H24" s="167"/>
      <c r="I24" s="167"/>
    </row>
    <row r="25" spans="1:11" x14ac:dyDescent="0.25">
      <c r="A25" s="39">
        <v>6.2</v>
      </c>
      <c r="B25" s="72" t="s">
        <v>66</v>
      </c>
      <c r="C25" s="64"/>
      <c r="D25" s="64"/>
      <c r="E25" s="64"/>
      <c r="F25" s="64"/>
      <c r="G25" s="64"/>
      <c r="H25" s="64"/>
      <c r="I25" s="64"/>
    </row>
    <row r="26" spans="1:11" x14ac:dyDescent="0.25">
      <c r="A26" s="67" t="s">
        <v>83</v>
      </c>
      <c r="B26" s="71" t="s">
        <v>64</v>
      </c>
      <c r="C26" s="54">
        <f t="shared" ref="C26:E27" si="0">C14*$C50</f>
        <v>0</v>
      </c>
      <c r="D26" s="54">
        <f t="shared" si="0"/>
        <v>0</v>
      </c>
      <c r="E26" s="54">
        <f t="shared" si="0"/>
        <v>0</v>
      </c>
      <c r="F26" s="54"/>
      <c r="G26" s="54">
        <f t="shared" ref="G26:I27" si="1">G14*$C50</f>
        <v>0</v>
      </c>
      <c r="H26" s="54">
        <f t="shared" si="1"/>
        <v>0</v>
      </c>
      <c r="I26" s="54">
        <f t="shared" si="1"/>
        <v>0</v>
      </c>
      <c r="J26" s="254"/>
    </row>
    <row r="27" spans="1:11" x14ac:dyDescent="0.25">
      <c r="A27" s="67" t="s">
        <v>84</v>
      </c>
      <c r="B27" s="17" t="s">
        <v>49</v>
      </c>
      <c r="C27" s="54">
        <f t="shared" si="0"/>
        <v>0</v>
      </c>
      <c r="D27" s="54">
        <f t="shared" si="0"/>
        <v>0</v>
      </c>
      <c r="E27" s="54">
        <f t="shared" si="0"/>
        <v>0</v>
      </c>
      <c r="F27" s="54"/>
      <c r="G27" s="54">
        <f t="shared" si="1"/>
        <v>0</v>
      </c>
      <c r="H27" s="54">
        <f t="shared" si="1"/>
        <v>0</v>
      </c>
      <c r="I27" s="54">
        <f t="shared" si="1"/>
        <v>0</v>
      </c>
    </row>
    <row r="28" spans="1:11" x14ac:dyDescent="0.25">
      <c r="A28" s="67" t="s">
        <v>85</v>
      </c>
      <c r="B28" s="17" t="s">
        <v>159</v>
      </c>
      <c r="C28" s="54">
        <f>C16*$C$52</f>
        <v>0</v>
      </c>
      <c r="D28" s="54">
        <f>D16*$C$52</f>
        <v>0</v>
      </c>
      <c r="E28" s="54">
        <f>E16*$C$52</f>
        <v>0</v>
      </c>
      <c r="F28" s="54"/>
      <c r="G28" s="54">
        <f>G16*$C$52</f>
        <v>0</v>
      </c>
      <c r="H28" s="54">
        <f>H16*$C$52</f>
        <v>0</v>
      </c>
      <c r="I28" s="54">
        <f>I16*$C$52</f>
        <v>0</v>
      </c>
    </row>
    <row r="29" spans="1:11" x14ac:dyDescent="0.25">
      <c r="A29" s="67" t="s">
        <v>86</v>
      </c>
      <c r="B29" s="17" t="s">
        <v>50</v>
      </c>
      <c r="C29" s="54">
        <f t="shared" ref="C29:E34" si="2">C17*$C53</f>
        <v>0</v>
      </c>
      <c r="D29" s="54">
        <f t="shared" si="2"/>
        <v>0</v>
      </c>
      <c r="E29" s="54">
        <f t="shared" si="2"/>
        <v>0</v>
      </c>
      <c r="F29" s="54"/>
      <c r="G29" s="54">
        <f t="shared" ref="G29:I34" si="3">G17*$C53</f>
        <v>0</v>
      </c>
      <c r="H29" s="54">
        <f t="shared" si="3"/>
        <v>0</v>
      </c>
      <c r="I29" s="54">
        <f t="shared" si="3"/>
        <v>0</v>
      </c>
      <c r="J29" s="131"/>
    </row>
    <row r="30" spans="1:11" x14ac:dyDescent="0.25">
      <c r="A30" s="67" t="s">
        <v>87</v>
      </c>
      <c r="B30" s="17" t="s">
        <v>52</v>
      </c>
      <c r="C30" s="54">
        <f t="shared" si="2"/>
        <v>0</v>
      </c>
      <c r="D30" s="54">
        <f t="shared" si="2"/>
        <v>0</v>
      </c>
      <c r="E30" s="54">
        <f t="shared" si="2"/>
        <v>0</v>
      </c>
      <c r="F30" s="54"/>
      <c r="G30" s="54">
        <f t="shared" si="3"/>
        <v>0</v>
      </c>
      <c r="H30" s="54">
        <f t="shared" si="3"/>
        <v>0</v>
      </c>
      <c r="I30" s="54">
        <f t="shared" si="3"/>
        <v>0</v>
      </c>
    </row>
    <row r="31" spans="1:11" x14ac:dyDescent="0.25">
      <c r="A31" s="67" t="s">
        <v>160</v>
      </c>
      <c r="B31" s="17" t="s">
        <v>48</v>
      </c>
      <c r="C31" s="54">
        <f t="shared" si="2"/>
        <v>0</v>
      </c>
      <c r="D31" s="54">
        <f t="shared" si="2"/>
        <v>0</v>
      </c>
      <c r="E31" s="54">
        <f t="shared" si="2"/>
        <v>0</v>
      </c>
      <c r="F31" s="54"/>
      <c r="G31" s="54">
        <f t="shared" si="3"/>
        <v>0</v>
      </c>
      <c r="H31" s="54">
        <f t="shared" si="3"/>
        <v>0</v>
      </c>
      <c r="I31" s="54">
        <f t="shared" si="3"/>
        <v>0</v>
      </c>
    </row>
    <row r="32" spans="1:11" x14ac:dyDescent="0.25">
      <c r="A32" s="67" t="s">
        <v>234</v>
      </c>
      <c r="B32" s="17" t="s">
        <v>227</v>
      </c>
      <c r="C32" s="54">
        <f t="shared" si="2"/>
        <v>0</v>
      </c>
      <c r="D32" s="54">
        <f t="shared" si="2"/>
        <v>0</v>
      </c>
      <c r="E32" s="54">
        <f t="shared" si="2"/>
        <v>0</v>
      </c>
      <c r="F32" s="54">
        <f>F20*$C56</f>
        <v>0</v>
      </c>
      <c r="G32" s="54">
        <f t="shared" si="3"/>
        <v>0</v>
      </c>
      <c r="H32" s="54">
        <f t="shared" si="3"/>
        <v>0</v>
      </c>
      <c r="I32" s="54">
        <f t="shared" si="3"/>
        <v>0</v>
      </c>
    </row>
    <row r="33" spans="1:10" x14ac:dyDescent="0.25">
      <c r="A33" s="67" t="s">
        <v>235</v>
      </c>
      <c r="B33" s="17" t="s">
        <v>228</v>
      </c>
      <c r="C33" s="54">
        <f t="shared" si="2"/>
        <v>0</v>
      </c>
      <c r="D33" s="54">
        <f t="shared" si="2"/>
        <v>0</v>
      </c>
      <c r="E33" s="54">
        <f t="shared" si="2"/>
        <v>0</v>
      </c>
      <c r="F33" s="54">
        <f>F21*$C57</f>
        <v>0</v>
      </c>
      <c r="G33" s="54">
        <f t="shared" si="3"/>
        <v>0</v>
      </c>
      <c r="H33" s="54">
        <f t="shared" si="3"/>
        <v>0</v>
      </c>
      <c r="I33" s="54">
        <f t="shared" si="3"/>
        <v>0</v>
      </c>
    </row>
    <row r="34" spans="1:10" x14ac:dyDescent="0.25">
      <c r="A34" s="67" t="s">
        <v>236</v>
      </c>
      <c r="B34" s="17" t="s">
        <v>229</v>
      </c>
      <c r="C34" s="54">
        <f t="shared" si="2"/>
        <v>0</v>
      </c>
      <c r="D34" s="54">
        <f t="shared" si="2"/>
        <v>0</v>
      </c>
      <c r="E34" s="54">
        <f t="shared" si="2"/>
        <v>0</v>
      </c>
      <c r="F34" s="54">
        <f>F22*$C58</f>
        <v>0</v>
      </c>
      <c r="G34" s="54">
        <f t="shared" si="3"/>
        <v>0</v>
      </c>
      <c r="H34" s="54">
        <f t="shared" si="3"/>
        <v>0</v>
      </c>
      <c r="I34" s="54">
        <f t="shared" si="3"/>
        <v>0</v>
      </c>
    </row>
    <row r="36" spans="1:10" x14ac:dyDescent="0.25">
      <c r="A36" s="39">
        <v>6.3</v>
      </c>
      <c r="B36" s="16" t="s">
        <v>77</v>
      </c>
      <c r="C36" s="63">
        <f>SUM(C26:C34)</f>
        <v>0</v>
      </c>
      <c r="D36" s="63">
        <f t="shared" ref="D36:I36" si="4">SUM(D26:D31)</f>
        <v>0</v>
      </c>
      <c r="E36" s="63">
        <f t="shared" si="4"/>
        <v>0</v>
      </c>
      <c r="F36" s="63"/>
      <c r="G36" s="63">
        <f t="shared" si="4"/>
        <v>0</v>
      </c>
      <c r="H36" s="63">
        <f t="shared" si="4"/>
        <v>0</v>
      </c>
      <c r="I36" s="63">
        <f t="shared" si="4"/>
        <v>0</v>
      </c>
    </row>
    <row r="37" spans="1:10" x14ac:dyDescent="0.25">
      <c r="A37" s="39"/>
    </row>
    <row r="38" spans="1:10" x14ac:dyDescent="0.25">
      <c r="A38" s="39"/>
      <c r="B38" s="16"/>
      <c r="C38" s="48"/>
      <c r="D38" s="48"/>
      <c r="E38" s="26">
        <v>2013</v>
      </c>
      <c r="F38" s="26">
        <v>2014</v>
      </c>
      <c r="G38" s="26">
        <v>2015</v>
      </c>
      <c r="H38" s="26">
        <v>2016</v>
      </c>
      <c r="I38" s="26">
        <v>2017</v>
      </c>
    </row>
    <row r="39" spans="1:10" x14ac:dyDescent="0.25">
      <c r="A39" s="39"/>
      <c r="B39" s="16" t="s">
        <v>27</v>
      </c>
      <c r="C39" s="34"/>
      <c r="D39" s="34"/>
      <c r="E39" s="53">
        <f>E36</f>
        <v>0</v>
      </c>
      <c r="F39" s="53">
        <f>F36</f>
        <v>0</v>
      </c>
      <c r="G39" s="53">
        <f>G36</f>
        <v>0</v>
      </c>
      <c r="H39" s="53">
        <f>H36</f>
        <v>0</v>
      </c>
      <c r="I39" s="53">
        <f>I36</f>
        <v>0</v>
      </c>
    </row>
    <row r="40" spans="1:10" x14ac:dyDescent="0.25">
      <c r="A40" s="39"/>
      <c r="B40" s="16" t="s">
        <v>28</v>
      </c>
      <c r="C40" s="34"/>
      <c r="D40" s="34"/>
      <c r="E40" s="171"/>
      <c r="F40" s="171"/>
      <c r="G40" s="172"/>
      <c r="H40" s="172"/>
      <c r="I40" s="172"/>
      <c r="J40" s="229" t="s">
        <v>201</v>
      </c>
    </row>
    <row r="41" spans="1:10" x14ac:dyDescent="0.25">
      <c r="A41" s="39"/>
      <c r="B41" s="16" t="s">
        <v>29</v>
      </c>
      <c r="C41" s="34"/>
      <c r="D41" s="34"/>
      <c r="E41" s="171"/>
      <c r="F41" s="171"/>
      <c r="G41" s="172"/>
      <c r="H41" s="172"/>
      <c r="I41" s="172"/>
      <c r="J41" s="229" t="s">
        <v>201</v>
      </c>
    </row>
    <row r="42" spans="1:10" x14ac:dyDescent="0.25">
      <c r="A42" s="39"/>
      <c r="B42" s="16" t="s">
        <v>165</v>
      </c>
      <c r="C42" s="34"/>
      <c r="D42" s="34"/>
      <c r="E42" s="171"/>
      <c r="F42" s="171"/>
      <c r="G42" s="172"/>
      <c r="H42" s="172"/>
      <c r="I42" s="172"/>
      <c r="J42" s="229" t="s">
        <v>201</v>
      </c>
    </row>
    <row r="43" spans="1:10" x14ac:dyDescent="0.25">
      <c r="A43" s="39"/>
      <c r="B43" s="17" t="s">
        <v>30</v>
      </c>
      <c r="C43" s="49"/>
      <c r="D43" s="49"/>
      <c r="E43" s="53">
        <f>E39-E40-E41-E42</f>
        <v>0</v>
      </c>
      <c r="F43" s="53">
        <f>F39-F40-F41-F42</f>
        <v>0</v>
      </c>
      <c r="G43" s="53">
        <f>G39-G40-G41-G42</f>
        <v>0</v>
      </c>
      <c r="H43" s="53">
        <f>H39-H40-H41-H42</f>
        <v>0</v>
      </c>
      <c r="I43" s="53">
        <f>I39-I40-I41-I42</f>
        <v>0</v>
      </c>
    </row>
    <row r="44" spans="1:10" x14ac:dyDescent="0.25">
      <c r="A44" s="39"/>
    </row>
    <row r="45" spans="1:10" x14ac:dyDescent="0.25">
      <c r="A45" s="39"/>
    </row>
    <row r="46" spans="1:10" x14ac:dyDescent="0.25">
      <c r="A46" s="39"/>
      <c r="B46" s="111" t="s">
        <v>121</v>
      </c>
      <c r="C46" s="112"/>
      <c r="D46" s="112"/>
      <c r="E46" s="5"/>
      <c r="F46" s="5"/>
      <c r="G46" s="5"/>
    </row>
    <row r="47" spans="1:10" s="96" customFormat="1" x14ac:dyDescent="0.25">
      <c r="B47" s="113"/>
      <c r="C47" s="245"/>
      <c r="D47" s="180" t="s">
        <v>223</v>
      </c>
      <c r="E47" s="250" t="s">
        <v>118</v>
      </c>
      <c r="F47" s="241"/>
      <c r="G47" s="242"/>
    </row>
    <row r="48" spans="1:10" s="96" customFormat="1" ht="30" x14ac:dyDescent="0.25">
      <c r="B48" s="232" t="s">
        <v>219</v>
      </c>
      <c r="C48" s="236">
        <v>500</v>
      </c>
      <c r="D48" s="251"/>
      <c r="E48" s="235" t="s">
        <v>220</v>
      </c>
      <c r="F48" s="243"/>
      <c r="G48" s="244"/>
    </row>
    <row r="49" spans="1:7" s="96" customFormat="1" x14ac:dyDescent="0.25">
      <c r="B49" s="237"/>
      <c r="C49" s="246" t="s">
        <v>117</v>
      </c>
      <c r="D49" s="238"/>
      <c r="E49" s="238"/>
      <c r="F49" s="242"/>
      <c r="G49" s="242"/>
    </row>
    <row r="50" spans="1:7" s="96" customFormat="1" x14ac:dyDescent="0.25">
      <c r="B50" s="114" t="s">
        <v>51</v>
      </c>
      <c r="C50" s="247">
        <v>0.02</v>
      </c>
      <c r="D50" s="115"/>
      <c r="E50" s="230" t="s">
        <v>210</v>
      </c>
      <c r="F50" s="239"/>
      <c r="G50" s="239"/>
    </row>
    <row r="51" spans="1:7" s="96" customFormat="1" x14ac:dyDescent="0.25">
      <c r="B51" s="114" t="s">
        <v>49</v>
      </c>
      <c r="C51" s="247">
        <v>0.03</v>
      </c>
      <c r="D51" s="115"/>
      <c r="E51" s="230" t="s">
        <v>210</v>
      </c>
      <c r="F51" s="239"/>
      <c r="G51" s="239"/>
    </row>
    <row r="52" spans="1:7" s="96" customFormat="1" x14ac:dyDescent="0.25">
      <c r="A52" s="97"/>
      <c r="B52" s="116" t="s">
        <v>159</v>
      </c>
      <c r="C52" s="248">
        <v>57</v>
      </c>
      <c r="D52" s="115"/>
      <c r="E52" s="230" t="s">
        <v>210</v>
      </c>
      <c r="F52" s="240"/>
      <c r="G52" s="239"/>
    </row>
    <row r="53" spans="1:7" s="96" customFormat="1" x14ac:dyDescent="0.25">
      <c r="B53" s="114" t="s">
        <v>50</v>
      </c>
      <c r="C53" s="249">
        <v>4.2999999999999997E-2</v>
      </c>
      <c r="D53" s="115"/>
      <c r="E53" s="230" t="s">
        <v>210</v>
      </c>
      <c r="F53" s="239"/>
      <c r="G53" s="239"/>
    </row>
    <row r="54" spans="1:7" s="96" customFormat="1" x14ac:dyDescent="0.25">
      <c r="B54" s="114" t="s">
        <v>52</v>
      </c>
      <c r="C54" s="248">
        <v>5.2199999999999996E-2</v>
      </c>
      <c r="D54" s="115"/>
      <c r="E54" s="230" t="s">
        <v>210</v>
      </c>
      <c r="F54" s="239"/>
      <c r="G54" s="239"/>
    </row>
    <row r="55" spans="1:7" s="96" customFormat="1" x14ac:dyDescent="0.25">
      <c r="A55" s="97"/>
      <c r="B55" s="116" t="s">
        <v>120</v>
      </c>
      <c r="C55" s="248">
        <v>0.05</v>
      </c>
      <c r="D55" s="114"/>
      <c r="E55" s="230" t="s">
        <v>210</v>
      </c>
      <c r="F55" s="240"/>
      <c r="G55" s="239"/>
    </row>
    <row r="56" spans="1:7" x14ac:dyDescent="0.25">
      <c r="B56" s="17" t="s">
        <v>227</v>
      </c>
      <c r="C56" s="248">
        <v>0</v>
      </c>
      <c r="D56" s="114"/>
      <c r="E56" s="230" t="s">
        <v>210</v>
      </c>
    </row>
    <row r="57" spans="1:7" x14ac:dyDescent="0.25">
      <c r="B57" s="17" t="s">
        <v>228</v>
      </c>
      <c r="C57" s="248">
        <v>0</v>
      </c>
      <c r="D57" s="114"/>
      <c r="E57" s="230" t="s">
        <v>210</v>
      </c>
    </row>
    <row r="58" spans="1:7" x14ac:dyDescent="0.25">
      <c r="B58" s="17" t="s">
        <v>229</v>
      </c>
      <c r="C58" s="248">
        <v>0</v>
      </c>
      <c r="D58" s="114"/>
      <c r="E58" s="230" t="s">
        <v>210</v>
      </c>
    </row>
  </sheetData>
  <pageMargins left="0.7" right="0.7" top="0.75" bottom="0.75" header="0.3" footer="0.3"/>
  <pageSetup scale="4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K74"/>
  <sheetViews>
    <sheetView topLeftCell="B1" zoomScale="80" zoomScaleNormal="80" workbookViewId="0">
      <selection activeCell="F57" sqref="F57"/>
    </sheetView>
  </sheetViews>
  <sheetFormatPr defaultRowHeight="15" x14ac:dyDescent="0.25"/>
  <cols>
    <col min="1" max="1" width="60.28515625" style="37" customWidth="1"/>
    <col min="2" max="2" width="41.42578125" customWidth="1"/>
    <col min="3" max="3" width="18.42578125" customWidth="1"/>
    <col min="4" max="4" width="27" bestFit="1" customWidth="1"/>
    <col min="5" max="5" width="20.7109375" customWidth="1"/>
    <col min="6" max="6" width="15.85546875" customWidth="1"/>
    <col min="7" max="9" width="15.85546875" bestFit="1" customWidth="1"/>
    <col min="10" max="10" width="36.5703125" customWidth="1"/>
    <col min="11" max="11" width="25.5703125" bestFit="1" customWidth="1"/>
  </cols>
  <sheetData>
    <row r="1" spans="1:11" x14ac:dyDescent="0.25">
      <c r="A1" s="35" t="s">
        <v>45</v>
      </c>
    </row>
    <row r="2" spans="1:11" ht="29.25" customHeight="1" x14ac:dyDescent="0.25">
      <c r="A2" s="145" t="str">
        <f>'Summary '!A3</f>
        <v>Approximately what is the current coverage of iCCM in this country as of 2014?</v>
      </c>
      <c r="B2" s="215">
        <f>'Summary '!B3</f>
        <v>0.17</v>
      </c>
    </row>
    <row r="3" spans="1:11" ht="33" customHeight="1" x14ac:dyDescent="0.25">
      <c r="A3" s="145" t="str">
        <f>'Summary '!A4</f>
        <v>Approximately what percentage coverage are you targeting for iCCM in 2017?</v>
      </c>
      <c r="B3" s="215">
        <f>'Summary '!B4</f>
        <v>0.75</v>
      </c>
      <c r="K3" s="211" t="s">
        <v>167</v>
      </c>
    </row>
    <row r="5" spans="1:11" x14ac:dyDescent="0.25">
      <c r="A5" s="36"/>
      <c r="B5" s="26"/>
      <c r="C5" s="26">
        <v>2011</v>
      </c>
      <c r="D5" s="26">
        <v>2012</v>
      </c>
      <c r="E5" s="26">
        <v>2013</v>
      </c>
      <c r="F5" s="26">
        <v>2014</v>
      </c>
      <c r="G5" s="26">
        <v>2015</v>
      </c>
      <c r="H5" s="26">
        <v>2016</v>
      </c>
      <c r="I5" s="26">
        <v>2017</v>
      </c>
    </row>
    <row r="6" spans="1:11" x14ac:dyDescent="0.25">
      <c r="A6" s="38">
        <v>1</v>
      </c>
      <c r="B6" s="20" t="s">
        <v>18</v>
      </c>
      <c r="C6" s="21"/>
      <c r="D6" s="21"/>
      <c r="E6" s="17"/>
      <c r="F6" s="17"/>
      <c r="G6" s="17"/>
      <c r="H6" s="17"/>
      <c r="I6" s="17"/>
    </row>
    <row r="7" spans="1:11" x14ac:dyDescent="0.25">
      <c r="A7" s="39"/>
      <c r="B7" s="18" t="s">
        <v>129</v>
      </c>
      <c r="C7" s="22">
        <f>'Population assumptions'!C8</f>
        <v>0</v>
      </c>
      <c r="D7" s="22">
        <f>'Population assumptions'!D8</f>
        <v>0</v>
      </c>
      <c r="E7" s="22">
        <f>'Population assumptions'!E8</f>
        <v>0</v>
      </c>
      <c r="F7" s="22">
        <f>'Population assumptions'!F8</f>
        <v>0</v>
      </c>
      <c r="G7" s="22">
        <f>'Population assumptions'!G8</f>
        <v>0</v>
      </c>
      <c r="H7" s="22">
        <f>'Population assumptions'!H8</f>
        <v>0</v>
      </c>
      <c r="I7" s="22">
        <f>'Population assumptions'!I8</f>
        <v>0</v>
      </c>
    </row>
    <row r="8" spans="1:11" ht="30" x14ac:dyDescent="0.25">
      <c r="A8" s="39"/>
      <c r="B8" s="98" t="s">
        <v>222</v>
      </c>
      <c r="C8" s="22">
        <f>'Population assumptions'!C9</f>
        <v>0</v>
      </c>
      <c r="D8" s="22">
        <f>'Population assumptions'!D9</f>
        <v>0</v>
      </c>
      <c r="E8" s="22">
        <f>'Population assumptions'!E9</f>
        <v>0</v>
      </c>
      <c r="F8" s="22">
        <f>'Population assumptions'!F9</f>
        <v>0</v>
      </c>
      <c r="G8" s="22">
        <f>'Population assumptions'!G9</f>
        <v>0</v>
      </c>
      <c r="H8" s="22">
        <f>'Population assumptions'!H9</f>
        <v>0</v>
      </c>
      <c r="I8" s="22">
        <f>'Population assumptions'!I9</f>
        <v>0</v>
      </c>
    </row>
    <row r="9" spans="1:11" ht="16.5" customHeight="1" x14ac:dyDescent="0.25">
      <c r="A9" s="39"/>
      <c r="B9" s="18" t="s">
        <v>183</v>
      </c>
      <c r="C9" s="22">
        <f>'Population assumptions'!C11</f>
        <v>0</v>
      </c>
      <c r="D9" s="22">
        <f>'Population assumptions'!D11</f>
        <v>0</v>
      </c>
      <c r="E9" s="22">
        <f>'Population assumptions'!E11</f>
        <v>0</v>
      </c>
      <c r="F9" s="22">
        <f>'Population assumptions'!F11</f>
        <v>0</v>
      </c>
      <c r="G9" s="22">
        <f>'Population assumptions'!G11</f>
        <v>0</v>
      </c>
      <c r="H9" s="22">
        <f>'Population assumptions'!H11</f>
        <v>0</v>
      </c>
      <c r="I9" s="22">
        <f>'Population assumptions'!I11</f>
        <v>0</v>
      </c>
    </row>
    <row r="10" spans="1:11" x14ac:dyDescent="0.25">
      <c r="A10" s="40"/>
      <c r="B10" s="133" t="str">
        <f>'Start Up CHW Costs'!B11</f>
        <v>No. of CHWs (Total required)</v>
      </c>
      <c r="C10" s="55">
        <f t="shared" ref="C10:I10" si="0">C8/$C$55</f>
        <v>0</v>
      </c>
      <c r="D10" s="55">
        <f t="shared" si="0"/>
        <v>0</v>
      </c>
      <c r="E10" s="55">
        <f t="shared" si="0"/>
        <v>0</v>
      </c>
      <c r="F10" s="55">
        <f t="shared" si="0"/>
        <v>0</v>
      </c>
      <c r="G10" s="55">
        <f t="shared" si="0"/>
        <v>0</v>
      </c>
      <c r="H10" s="55">
        <f t="shared" si="0"/>
        <v>0</v>
      </c>
      <c r="I10" s="55">
        <f t="shared" si="0"/>
        <v>0</v>
      </c>
      <c r="K10" s="226" t="s">
        <v>239</v>
      </c>
    </row>
    <row r="11" spans="1:11" ht="17.25" customHeight="1" x14ac:dyDescent="0.25">
      <c r="A11" s="40"/>
      <c r="B11" s="133" t="str">
        <f>'Start Up CHW Costs'!B12</f>
        <v>No. of CHWs (Total currently available)</v>
      </c>
      <c r="C11" s="256"/>
      <c r="D11" s="256"/>
      <c r="E11" s="256"/>
      <c r="F11" s="234">
        <f>E15</f>
        <v>0</v>
      </c>
      <c r="G11" s="234">
        <f>F15</f>
        <v>0</v>
      </c>
      <c r="H11" s="234">
        <f>G15</f>
        <v>0</v>
      </c>
      <c r="I11" s="234">
        <f>H15</f>
        <v>0</v>
      </c>
      <c r="K11" s="226" t="s">
        <v>245</v>
      </c>
    </row>
    <row r="12" spans="1:11" x14ac:dyDescent="0.25">
      <c r="A12" s="40"/>
      <c r="B12" s="133" t="str">
        <f>'Start Up CHW Costs'!B13</f>
        <v>Proportion of  current CHW  with iCCM training</v>
      </c>
      <c r="C12" s="256"/>
      <c r="D12" s="256"/>
      <c r="E12" s="256"/>
      <c r="F12" s="256"/>
      <c r="G12" s="256"/>
      <c r="H12" s="256"/>
      <c r="I12" s="256"/>
      <c r="K12" s="221" t="s">
        <v>246</v>
      </c>
    </row>
    <row r="13" spans="1:11" ht="29.25" customHeight="1" x14ac:dyDescent="0.25">
      <c r="A13" s="40"/>
      <c r="B13" s="133" t="str">
        <f>'Start Up CHW Costs'!B14</f>
        <v>Proportion of current CHW without iCCM training</v>
      </c>
      <c r="C13" s="256"/>
      <c r="D13" s="256"/>
      <c r="E13" s="256"/>
      <c r="F13" s="256"/>
      <c r="G13" s="256"/>
      <c r="H13" s="256"/>
      <c r="I13" s="256"/>
    </row>
    <row r="14" spans="1:11" x14ac:dyDescent="0.25">
      <c r="A14" s="40"/>
      <c r="B14" s="133" t="str">
        <f>'Start Up CHW Costs'!B15</f>
        <v>No. of new CHW (both basic and iCCM training)</v>
      </c>
      <c r="C14" s="256"/>
      <c r="D14" s="256"/>
      <c r="E14" s="256"/>
      <c r="F14" s="256"/>
      <c r="G14" s="256"/>
      <c r="H14" s="256"/>
      <c r="I14" s="256"/>
    </row>
    <row r="15" spans="1:11" x14ac:dyDescent="0.25">
      <c r="A15" s="40"/>
      <c r="B15" s="133" t="str">
        <f>'Start Up CHW Costs'!B16</f>
        <v>No. of CHW for iCCM available (Cummulative)</v>
      </c>
      <c r="C15" s="55">
        <f>C14+C13+C12</f>
        <v>0</v>
      </c>
      <c r="D15" s="55">
        <f t="shared" ref="D15:I15" si="1">D14+D13+D12</f>
        <v>0</v>
      </c>
      <c r="E15" s="55">
        <f t="shared" si="1"/>
        <v>0</v>
      </c>
      <c r="F15" s="55">
        <f t="shared" si="1"/>
        <v>0</v>
      </c>
      <c r="G15" s="55">
        <f t="shared" si="1"/>
        <v>0</v>
      </c>
      <c r="H15" s="55">
        <f t="shared" si="1"/>
        <v>0</v>
      </c>
      <c r="I15" s="55">
        <f t="shared" si="1"/>
        <v>0</v>
      </c>
    </row>
    <row r="16" spans="1:11" x14ac:dyDescent="0.25">
      <c r="A16" s="40"/>
      <c r="B16" s="176"/>
      <c r="C16" s="177"/>
      <c r="D16" s="177"/>
      <c r="E16" s="177"/>
      <c r="F16" s="177"/>
      <c r="G16" s="177"/>
      <c r="H16" s="177"/>
      <c r="I16" s="177"/>
    </row>
    <row r="17" spans="1:10" x14ac:dyDescent="0.25">
      <c r="A17" s="39">
        <v>7</v>
      </c>
      <c r="B17" s="25" t="s">
        <v>76</v>
      </c>
      <c r="C17" s="63"/>
      <c r="D17" s="63"/>
      <c r="E17" s="63"/>
      <c r="F17" s="63"/>
      <c r="G17" s="63"/>
      <c r="H17" s="63"/>
      <c r="I17" s="63"/>
    </row>
    <row r="18" spans="1:10" ht="58.5" customHeight="1" x14ac:dyDescent="0.25">
      <c r="A18" s="39">
        <v>7.1</v>
      </c>
      <c r="B18" s="17"/>
      <c r="C18" s="26">
        <v>2011</v>
      </c>
      <c r="D18" s="26">
        <v>2012</v>
      </c>
      <c r="E18" s="26">
        <v>2013</v>
      </c>
      <c r="F18" s="26">
        <v>2014</v>
      </c>
      <c r="G18" s="26">
        <v>2015</v>
      </c>
      <c r="H18" s="26">
        <v>2016</v>
      </c>
      <c r="I18" s="26">
        <v>2017</v>
      </c>
      <c r="J18" s="19" t="s">
        <v>247</v>
      </c>
    </row>
    <row r="19" spans="1:10" x14ac:dyDescent="0.25">
      <c r="A19" s="67" t="s">
        <v>88</v>
      </c>
      <c r="B19" s="16" t="s">
        <v>53</v>
      </c>
      <c r="C19" s="66">
        <f>C15*$C$57*$E$57</f>
        <v>0</v>
      </c>
      <c r="D19" s="66">
        <f t="shared" ref="D19:I19" si="2">D15*$C$57*$E$57</f>
        <v>0</v>
      </c>
      <c r="E19" s="66">
        <f t="shared" si="2"/>
        <v>0</v>
      </c>
      <c r="F19" s="66">
        <f t="shared" si="2"/>
        <v>0</v>
      </c>
      <c r="G19" s="66">
        <f t="shared" si="2"/>
        <v>0</v>
      </c>
      <c r="H19" s="66">
        <f t="shared" si="2"/>
        <v>0</v>
      </c>
      <c r="I19" s="66">
        <f t="shared" si="2"/>
        <v>0</v>
      </c>
    </row>
    <row r="20" spans="1:10" x14ac:dyDescent="0.25">
      <c r="A20" s="67" t="s">
        <v>89</v>
      </c>
      <c r="B20" s="16" t="s">
        <v>131</v>
      </c>
      <c r="C20" s="66">
        <f>C16*$C$58*$E$58</f>
        <v>0</v>
      </c>
      <c r="D20" s="66">
        <f t="shared" ref="D20:I20" si="3">D16*$C$58*$E$58</f>
        <v>0</v>
      </c>
      <c r="E20" s="66">
        <f t="shared" si="3"/>
        <v>0</v>
      </c>
      <c r="F20" s="66">
        <f t="shared" si="3"/>
        <v>0</v>
      </c>
      <c r="G20" s="66">
        <f t="shared" si="3"/>
        <v>0</v>
      </c>
      <c r="H20" s="66">
        <f t="shared" si="3"/>
        <v>0</v>
      </c>
      <c r="I20" s="66">
        <f t="shared" si="3"/>
        <v>0</v>
      </c>
    </row>
    <row r="21" spans="1:10" x14ac:dyDescent="0.25">
      <c r="A21" s="67" t="s">
        <v>90</v>
      </c>
      <c r="B21" s="16" t="s">
        <v>55</v>
      </c>
      <c r="C21" s="66">
        <f>C17*$C$59*$E$59</f>
        <v>0</v>
      </c>
      <c r="D21" s="66">
        <f t="shared" ref="D21:I21" si="4">D17*$C$59*$E$59</f>
        <v>0</v>
      </c>
      <c r="E21" s="66">
        <f t="shared" si="4"/>
        <v>0</v>
      </c>
      <c r="F21" s="66">
        <f t="shared" si="4"/>
        <v>0</v>
      </c>
      <c r="G21" s="66">
        <f t="shared" si="4"/>
        <v>0</v>
      </c>
      <c r="H21" s="66">
        <f t="shared" si="4"/>
        <v>0</v>
      </c>
      <c r="I21" s="66">
        <f t="shared" si="4"/>
        <v>0</v>
      </c>
    </row>
    <row r="22" spans="1:10" x14ac:dyDescent="0.25">
      <c r="A22" s="67" t="s">
        <v>91</v>
      </c>
      <c r="B22" s="16" t="s">
        <v>56</v>
      </c>
      <c r="C22" s="66">
        <f>C18*$C$60*$E$60</f>
        <v>0</v>
      </c>
      <c r="D22" s="66">
        <f t="shared" ref="D22:I22" si="5">D18*$C$60*$E$60</f>
        <v>0</v>
      </c>
      <c r="E22" s="66">
        <f t="shared" si="5"/>
        <v>0</v>
      </c>
      <c r="F22" s="66">
        <f t="shared" si="5"/>
        <v>0</v>
      </c>
      <c r="G22" s="66">
        <f t="shared" si="5"/>
        <v>0</v>
      </c>
      <c r="H22" s="66">
        <f t="shared" si="5"/>
        <v>0</v>
      </c>
      <c r="I22" s="66">
        <f t="shared" si="5"/>
        <v>0</v>
      </c>
    </row>
    <row r="23" spans="1:10" x14ac:dyDescent="0.25">
      <c r="A23" s="67" t="s">
        <v>124</v>
      </c>
      <c r="B23" s="16" t="s">
        <v>57</v>
      </c>
      <c r="C23" s="66">
        <f>C19*$C$61*$E$61</f>
        <v>0</v>
      </c>
      <c r="D23" s="66">
        <f t="shared" ref="D23:I23" si="6">D19*$C$61*$E$61</f>
        <v>0</v>
      </c>
      <c r="E23" s="66">
        <f t="shared" si="6"/>
        <v>0</v>
      </c>
      <c r="F23" s="66">
        <f t="shared" si="6"/>
        <v>0</v>
      </c>
      <c r="G23" s="66">
        <f t="shared" si="6"/>
        <v>0</v>
      </c>
      <c r="H23" s="66">
        <f t="shared" si="6"/>
        <v>0</v>
      </c>
      <c r="I23" s="66">
        <f t="shared" si="6"/>
        <v>0</v>
      </c>
    </row>
    <row r="24" spans="1:10" x14ac:dyDescent="0.25">
      <c r="A24" s="67" t="s">
        <v>248</v>
      </c>
      <c r="B24" s="16" t="s">
        <v>251</v>
      </c>
      <c r="C24" s="66">
        <f>C20*$C$62*$E$62</f>
        <v>0</v>
      </c>
      <c r="D24" s="66">
        <f t="shared" ref="D24:I24" si="7">D20*$C$62*$E$62</f>
        <v>0</v>
      </c>
      <c r="E24" s="66">
        <f t="shared" si="7"/>
        <v>0</v>
      </c>
      <c r="F24" s="66">
        <f t="shared" si="7"/>
        <v>0</v>
      </c>
      <c r="G24" s="66">
        <f t="shared" si="7"/>
        <v>0</v>
      </c>
      <c r="H24" s="66">
        <f t="shared" si="7"/>
        <v>0</v>
      </c>
      <c r="I24" s="66">
        <f t="shared" si="7"/>
        <v>0</v>
      </c>
    </row>
    <row r="25" spans="1:10" x14ac:dyDescent="0.25">
      <c r="A25" s="67" t="s">
        <v>249</v>
      </c>
      <c r="B25" s="16" t="s">
        <v>252</v>
      </c>
      <c r="C25" s="66">
        <f>C21*$C$63*$E$63</f>
        <v>0</v>
      </c>
      <c r="D25" s="66">
        <f t="shared" ref="D25:I25" si="8">D21*$C$63*$E$63</f>
        <v>0</v>
      </c>
      <c r="E25" s="66">
        <f t="shared" si="8"/>
        <v>0</v>
      </c>
      <c r="F25" s="66">
        <f t="shared" si="8"/>
        <v>0</v>
      </c>
      <c r="G25" s="66">
        <f t="shared" si="8"/>
        <v>0</v>
      </c>
      <c r="H25" s="66">
        <f t="shared" si="8"/>
        <v>0</v>
      </c>
      <c r="I25" s="66">
        <f t="shared" si="8"/>
        <v>0</v>
      </c>
    </row>
    <row r="26" spans="1:10" x14ac:dyDescent="0.25">
      <c r="A26" s="67" t="s">
        <v>250</v>
      </c>
      <c r="B26" s="16" t="s">
        <v>253</v>
      </c>
      <c r="C26" s="66">
        <f>C22*$C$64*$E$64</f>
        <v>0</v>
      </c>
      <c r="D26" s="66">
        <f t="shared" ref="D26:I26" si="9">D22*$C$64*$E$64</f>
        <v>0</v>
      </c>
      <c r="E26" s="66">
        <f t="shared" si="9"/>
        <v>0</v>
      </c>
      <c r="F26" s="66">
        <f t="shared" si="9"/>
        <v>0</v>
      </c>
      <c r="G26" s="66">
        <f t="shared" si="9"/>
        <v>0</v>
      </c>
      <c r="H26" s="66">
        <f t="shared" si="9"/>
        <v>0</v>
      </c>
      <c r="I26" s="66">
        <f t="shared" si="9"/>
        <v>0</v>
      </c>
    </row>
    <row r="27" spans="1:10" x14ac:dyDescent="0.25">
      <c r="A27" s="39">
        <v>7.2</v>
      </c>
      <c r="B27" s="16" t="s">
        <v>77</v>
      </c>
      <c r="C27" s="53">
        <f>SUM(C19:C26)</f>
        <v>0</v>
      </c>
      <c r="D27" s="53">
        <f t="shared" ref="D27:I27" si="10">SUM(D19:D26)</f>
        <v>0</v>
      </c>
      <c r="E27" s="53">
        <f t="shared" si="10"/>
        <v>0</v>
      </c>
      <c r="F27" s="53">
        <f t="shared" si="10"/>
        <v>0</v>
      </c>
      <c r="G27" s="53">
        <f t="shared" si="10"/>
        <v>0</v>
      </c>
      <c r="H27" s="53">
        <f t="shared" si="10"/>
        <v>0</v>
      </c>
      <c r="I27" s="53">
        <f t="shared" si="10"/>
        <v>0</v>
      </c>
    </row>
    <row r="28" spans="1:10" x14ac:dyDescent="0.25">
      <c r="A28" s="39"/>
    </row>
    <row r="29" spans="1:10" x14ac:dyDescent="0.25">
      <c r="A29" s="39"/>
    </row>
    <row r="30" spans="1:10" x14ac:dyDescent="0.25">
      <c r="A30" s="39">
        <v>8</v>
      </c>
      <c r="B30" s="25" t="s">
        <v>75</v>
      </c>
      <c r="C30" s="31"/>
      <c r="D30" s="31"/>
      <c r="E30" s="31"/>
      <c r="F30" s="31"/>
      <c r="G30" s="31"/>
      <c r="H30" s="31"/>
      <c r="I30" s="31"/>
    </row>
    <row r="31" spans="1:10" ht="38.25" x14ac:dyDescent="0.25">
      <c r="A31" s="39">
        <v>8.1</v>
      </c>
      <c r="B31" s="61" t="s">
        <v>101</v>
      </c>
      <c r="C31" s="26">
        <v>2011</v>
      </c>
      <c r="D31" s="26">
        <v>2012</v>
      </c>
      <c r="E31" s="26">
        <v>2013</v>
      </c>
      <c r="F31" s="26">
        <v>2014</v>
      </c>
      <c r="G31" s="26">
        <v>2015</v>
      </c>
      <c r="H31" s="26">
        <v>2016</v>
      </c>
      <c r="I31" s="26">
        <v>2017</v>
      </c>
      <c r="J31" s="19" t="s">
        <v>147</v>
      </c>
    </row>
    <row r="32" spans="1:10" x14ac:dyDescent="0.25">
      <c r="A32" s="67" t="s">
        <v>92</v>
      </c>
      <c r="B32" s="4" t="s">
        <v>17</v>
      </c>
      <c r="C32" s="66">
        <f>$C$15*$C$66*$E$66</f>
        <v>0</v>
      </c>
      <c r="D32" s="66">
        <f t="shared" ref="D32:I32" si="11">$C$15*$C$66*$E$66</f>
        <v>0</v>
      </c>
      <c r="E32" s="66">
        <f t="shared" si="11"/>
        <v>0</v>
      </c>
      <c r="F32" s="66">
        <f t="shared" si="11"/>
        <v>0</v>
      </c>
      <c r="G32" s="66">
        <f t="shared" si="11"/>
        <v>0</v>
      </c>
      <c r="H32" s="66">
        <f t="shared" si="11"/>
        <v>0</v>
      </c>
      <c r="I32" s="66">
        <f t="shared" si="11"/>
        <v>0</v>
      </c>
    </row>
    <row r="33" spans="1:10" x14ac:dyDescent="0.25">
      <c r="A33" s="67" t="s">
        <v>93</v>
      </c>
      <c r="B33" s="4" t="s">
        <v>3</v>
      </c>
      <c r="C33" s="66">
        <f>$C$15*$C$67*$E$67</f>
        <v>0</v>
      </c>
      <c r="D33" s="66">
        <f t="shared" ref="D33:I33" si="12">$C$15*$C$67*$E$67</f>
        <v>0</v>
      </c>
      <c r="E33" s="66">
        <f t="shared" si="12"/>
        <v>0</v>
      </c>
      <c r="F33" s="66">
        <f t="shared" si="12"/>
        <v>0</v>
      </c>
      <c r="G33" s="66">
        <f t="shared" si="12"/>
        <v>0</v>
      </c>
      <c r="H33" s="66">
        <f t="shared" si="12"/>
        <v>0</v>
      </c>
      <c r="I33" s="66">
        <f t="shared" si="12"/>
        <v>0</v>
      </c>
    </row>
    <row r="34" spans="1:10" x14ac:dyDescent="0.25">
      <c r="A34" s="67" t="s">
        <v>94</v>
      </c>
      <c r="B34" s="4" t="s">
        <v>16</v>
      </c>
      <c r="C34" s="66">
        <f>$C$15*$C$68*$E$68</f>
        <v>0</v>
      </c>
      <c r="D34" s="66">
        <f t="shared" ref="D34:I34" si="13">$C$15*$C$68*$E$68</f>
        <v>0</v>
      </c>
      <c r="E34" s="66">
        <f t="shared" si="13"/>
        <v>0</v>
      </c>
      <c r="F34" s="66">
        <f t="shared" si="13"/>
        <v>0</v>
      </c>
      <c r="G34" s="66">
        <f t="shared" si="13"/>
        <v>0</v>
      </c>
      <c r="H34" s="66">
        <f t="shared" si="13"/>
        <v>0</v>
      </c>
      <c r="I34" s="66">
        <f t="shared" si="13"/>
        <v>0</v>
      </c>
    </row>
    <row r="35" spans="1:10" x14ac:dyDescent="0.25">
      <c r="A35" s="69" t="s">
        <v>95</v>
      </c>
      <c r="B35" s="4" t="s">
        <v>4</v>
      </c>
      <c r="C35" s="66">
        <f>$C$15*$C$69*$E$69</f>
        <v>0</v>
      </c>
      <c r="D35" s="66">
        <f t="shared" ref="D35:I35" si="14">$C$15*$C$69*$E$69</f>
        <v>0</v>
      </c>
      <c r="E35" s="66">
        <f t="shared" si="14"/>
        <v>0</v>
      </c>
      <c r="F35" s="66">
        <f t="shared" si="14"/>
        <v>0</v>
      </c>
      <c r="G35" s="66">
        <f t="shared" si="14"/>
        <v>0</v>
      </c>
      <c r="H35" s="66">
        <f t="shared" si="14"/>
        <v>0</v>
      </c>
      <c r="I35" s="66">
        <f t="shared" si="14"/>
        <v>0</v>
      </c>
    </row>
    <row r="36" spans="1:10" ht="15" customHeight="1" x14ac:dyDescent="0.25">
      <c r="A36" s="69" t="s">
        <v>96</v>
      </c>
      <c r="B36" s="9" t="s">
        <v>12</v>
      </c>
      <c r="C36" s="66">
        <f>$C$15*$C$70*$E$70</f>
        <v>0</v>
      </c>
      <c r="D36" s="66">
        <f t="shared" ref="D36:I36" si="15">$C$15*$C$70*$E$70</f>
        <v>0</v>
      </c>
      <c r="E36" s="66">
        <f t="shared" si="15"/>
        <v>0</v>
      </c>
      <c r="F36" s="66">
        <f t="shared" si="15"/>
        <v>0</v>
      </c>
      <c r="G36" s="66">
        <f t="shared" si="15"/>
        <v>0</v>
      </c>
      <c r="H36" s="66">
        <f t="shared" si="15"/>
        <v>0</v>
      </c>
      <c r="I36" s="66">
        <f t="shared" si="15"/>
        <v>0</v>
      </c>
    </row>
    <row r="37" spans="1:10" x14ac:dyDescent="0.25">
      <c r="A37" s="69" t="s">
        <v>125</v>
      </c>
      <c r="B37" s="10" t="s">
        <v>114</v>
      </c>
      <c r="C37" s="66">
        <f>$C$15*$C$71*$E$71</f>
        <v>0</v>
      </c>
      <c r="D37" s="66">
        <f t="shared" ref="D37:I37" si="16">$C$15*$C$71*$E$71</f>
        <v>0</v>
      </c>
      <c r="E37" s="66">
        <f t="shared" si="16"/>
        <v>0</v>
      </c>
      <c r="F37" s="66">
        <f t="shared" si="16"/>
        <v>0</v>
      </c>
      <c r="G37" s="66">
        <f t="shared" si="16"/>
        <v>0</v>
      </c>
      <c r="H37" s="66">
        <f t="shared" si="16"/>
        <v>0</v>
      </c>
      <c r="I37" s="66">
        <f t="shared" si="16"/>
        <v>0</v>
      </c>
    </row>
    <row r="38" spans="1:10" x14ac:dyDescent="0.25">
      <c r="A38" s="69" t="s">
        <v>254</v>
      </c>
      <c r="B38" s="17" t="s">
        <v>257</v>
      </c>
      <c r="C38" s="66">
        <f>$C$15*$C$72*$E$72</f>
        <v>0</v>
      </c>
      <c r="D38" s="66">
        <f t="shared" ref="D38:I38" si="17">$C$15*$C$72*$E$72</f>
        <v>0</v>
      </c>
      <c r="E38" s="66">
        <f t="shared" si="17"/>
        <v>0</v>
      </c>
      <c r="F38" s="66">
        <f t="shared" si="17"/>
        <v>0</v>
      </c>
      <c r="G38" s="66">
        <f t="shared" si="17"/>
        <v>0</v>
      </c>
      <c r="H38" s="66">
        <f t="shared" si="17"/>
        <v>0</v>
      </c>
      <c r="I38" s="66">
        <f t="shared" si="17"/>
        <v>0</v>
      </c>
    </row>
    <row r="39" spans="1:10" x14ac:dyDescent="0.25">
      <c r="A39" s="69" t="s">
        <v>255</v>
      </c>
      <c r="B39" s="17" t="s">
        <v>258</v>
      </c>
      <c r="C39" s="66">
        <f>$C$15*$C$73*$E$73</f>
        <v>0</v>
      </c>
      <c r="D39" s="66">
        <f t="shared" ref="D39:I39" si="18">$C$15*$C$73*$E$73</f>
        <v>0</v>
      </c>
      <c r="E39" s="66">
        <f t="shared" si="18"/>
        <v>0</v>
      </c>
      <c r="F39" s="66">
        <f t="shared" si="18"/>
        <v>0</v>
      </c>
      <c r="G39" s="66">
        <f t="shared" si="18"/>
        <v>0</v>
      </c>
      <c r="H39" s="66">
        <f t="shared" si="18"/>
        <v>0</v>
      </c>
      <c r="I39" s="66">
        <f t="shared" si="18"/>
        <v>0</v>
      </c>
    </row>
    <row r="40" spans="1:10" x14ac:dyDescent="0.25">
      <c r="A40" s="69" t="s">
        <v>256</v>
      </c>
      <c r="B40" s="17" t="s">
        <v>259</v>
      </c>
      <c r="C40" s="66">
        <f>$C$15*$C$74*$E$74</f>
        <v>0</v>
      </c>
      <c r="D40" s="66">
        <f t="shared" ref="D40:I40" si="19">$C$15*$C$74*$E$74</f>
        <v>0</v>
      </c>
      <c r="E40" s="66">
        <f t="shared" si="19"/>
        <v>0</v>
      </c>
      <c r="F40" s="66">
        <f t="shared" si="19"/>
        <v>0</v>
      </c>
      <c r="G40" s="66">
        <f t="shared" si="19"/>
        <v>0</v>
      </c>
      <c r="H40" s="66">
        <f t="shared" si="19"/>
        <v>0</v>
      </c>
      <c r="I40" s="66">
        <f t="shared" si="19"/>
        <v>0</v>
      </c>
    </row>
    <row r="41" spans="1:10" x14ac:dyDescent="0.25">
      <c r="A41" s="39">
        <v>8.1999999999999993</v>
      </c>
      <c r="B41" s="16" t="s">
        <v>77</v>
      </c>
      <c r="C41" s="63">
        <f>SUM(C32:C40)</f>
        <v>0</v>
      </c>
      <c r="D41" s="63">
        <f t="shared" ref="D41:I41" si="20">SUM(D32:D40)</f>
        <v>0</v>
      </c>
      <c r="E41" s="63">
        <f t="shared" si="20"/>
        <v>0</v>
      </c>
      <c r="F41" s="63">
        <f t="shared" si="20"/>
        <v>0</v>
      </c>
      <c r="G41" s="63">
        <f t="shared" si="20"/>
        <v>0</v>
      </c>
      <c r="H41" s="63">
        <f t="shared" si="20"/>
        <v>0</v>
      </c>
      <c r="I41" s="63">
        <f t="shared" si="20"/>
        <v>0</v>
      </c>
    </row>
    <row r="42" spans="1:10" x14ac:dyDescent="0.25">
      <c r="A42" s="39"/>
      <c r="B42" s="14"/>
      <c r="C42" s="65"/>
      <c r="D42" s="65"/>
      <c r="E42" s="65"/>
      <c r="F42" s="65"/>
      <c r="G42" s="65"/>
      <c r="H42" s="65"/>
      <c r="I42" s="65"/>
    </row>
    <row r="44" spans="1:10" x14ac:dyDescent="0.25">
      <c r="B44" s="16"/>
      <c r="C44" s="48"/>
      <c r="D44" s="48"/>
      <c r="E44" s="26">
        <v>2013</v>
      </c>
      <c r="F44" s="26">
        <v>2014</v>
      </c>
      <c r="G44" s="26">
        <v>2015</v>
      </c>
      <c r="H44" s="26">
        <v>2016</v>
      </c>
      <c r="I44" s="26">
        <v>2017</v>
      </c>
    </row>
    <row r="45" spans="1:10" x14ac:dyDescent="0.25">
      <c r="B45" s="16" t="s">
        <v>27</v>
      </c>
      <c r="C45" s="34"/>
      <c r="D45" s="34"/>
      <c r="E45" s="261">
        <f>E27+E41</f>
        <v>0</v>
      </c>
      <c r="F45" s="261">
        <f>F27+F41</f>
        <v>0</v>
      </c>
      <c r="G45" s="261">
        <f>G27+G41</f>
        <v>0</v>
      </c>
      <c r="H45" s="261">
        <f>H27+H41</f>
        <v>0</v>
      </c>
      <c r="I45" s="261">
        <f>I27+I41</f>
        <v>0</v>
      </c>
    </row>
    <row r="46" spans="1:10" x14ac:dyDescent="0.25">
      <c r="B46" s="16" t="s">
        <v>28</v>
      </c>
      <c r="C46" s="34"/>
      <c r="D46" s="34"/>
      <c r="E46" s="171"/>
      <c r="F46" s="171"/>
      <c r="G46" s="172"/>
      <c r="H46" s="172"/>
      <c r="I46" s="172"/>
      <c r="J46" s="229" t="s">
        <v>201</v>
      </c>
    </row>
    <row r="47" spans="1:10" x14ac:dyDescent="0.25">
      <c r="B47" s="16" t="s">
        <v>29</v>
      </c>
      <c r="C47" s="34"/>
      <c r="D47" s="34"/>
      <c r="E47" s="171"/>
      <c r="F47" s="171"/>
      <c r="G47" s="172"/>
      <c r="H47" s="172"/>
      <c r="I47" s="172"/>
      <c r="J47" s="229" t="s">
        <v>201</v>
      </c>
    </row>
    <row r="48" spans="1:10" x14ac:dyDescent="0.25">
      <c r="B48" s="16" t="s">
        <v>264</v>
      </c>
      <c r="C48" s="34"/>
      <c r="D48" s="34"/>
      <c r="E48" s="171"/>
      <c r="F48" s="171"/>
      <c r="G48" s="172"/>
      <c r="H48" s="172"/>
      <c r="I48" s="172"/>
      <c r="J48" s="229" t="s">
        <v>201</v>
      </c>
    </row>
    <row r="49" spans="1:10" x14ac:dyDescent="0.25">
      <c r="B49" s="16" t="s">
        <v>165</v>
      </c>
      <c r="C49" s="34"/>
      <c r="D49" s="34"/>
      <c r="E49" s="171"/>
      <c r="F49" s="171"/>
      <c r="G49" s="172"/>
      <c r="H49" s="172"/>
      <c r="I49" s="172"/>
      <c r="J49" s="229" t="s">
        <v>201</v>
      </c>
    </row>
    <row r="50" spans="1:10" x14ac:dyDescent="0.25">
      <c r="B50" s="17" t="s">
        <v>30</v>
      </c>
      <c r="C50" s="49"/>
      <c r="D50" s="49"/>
      <c r="E50" s="53">
        <f>E45-E46-E47-E49</f>
        <v>0</v>
      </c>
      <c r="F50" s="53">
        <f>F45-F46-F47-F49</f>
        <v>0</v>
      </c>
      <c r="G50" s="53">
        <f>G45-G46-G47-G49</f>
        <v>0</v>
      </c>
      <c r="H50" s="53">
        <f>H45-H46-H47-H49</f>
        <v>0</v>
      </c>
      <c r="I50" s="53">
        <f>I45-I46-I47-I49</f>
        <v>0</v>
      </c>
    </row>
    <row r="53" spans="1:10" x14ac:dyDescent="0.25">
      <c r="B53" s="92" t="s">
        <v>137</v>
      </c>
      <c r="C53" s="81"/>
      <c r="D53" s="93"/>
    </row>
    <row r="54" spans="1:10" x14ac:dyDescent="0.25">
      <c r="A54"/>
      <c r="B54" s="102"/>
      <c r="C54" s="103"/>
      <c r="D54" s="102" t="s">
        <v>118</v>
      </c>
      <c r="E54" s="134"/>
      <c r="F54" s="207"/>
    </row>
    <row r="55" spans="1:10" ht="30" x14ac:dyDescent="0.25">
      <c r="A55"/>
      <c r="B55" s="232" t="s">
        <v>219</v>
      </c>
      <c r="C55" s="138">
        <v>500</v>
      </c>
      <c r="D55" s="235" t="s">
        <v>220</v>
      </c>
      <c r="E55" s="18"/>
      <c r="F55" s="5"/>
    </row>
    <row r="56" spans="1:10" ht="31.5" customHeight="1" x14ac:dyDescent="0.25">
      <c r="A56"/>
      <c r="B56" s="18"/>
      <c r="C56" s="100" t="s">
        <v>68</v>
      </c>
      <c r="D56" s="18" t="s">
        <v>118</v>
      </c>
      <c r="E56" s="264" t="s">
        <v>132</v>
      </c>
      <c r="F56" s="208"/>
    </row>
    <row r="57" spans="1:10" x14ac:dyDescent="0.25">
      <c r="A57"/>
      <c r="B57" s="18" t="s">
        <v>53</v>
      </c>
      <c r="C57" s="138"/>
      <c r="D57" s="262" t="s">
        <v>260</v>
      </c>
      <c r="E57" s="135">
        <v>0.5</v>
      </c>
      <c r="F57" s="216" t="s">
        <v>265</v>
      </c>
    </row>
    <row r="58" spans="1:10" x14ac:dyDescent="0.25">
      <c r="A58"/>
      <c r="B58" s="18" t="s">
        <v>54</v>
      </c>
      <c r="C58" s="138"/>
      <c r="D58" s="262" t="s">
        <v>260</v>
      </c>
      <c r="E58" s="135">
        <v>0.5</v>
      </c>
      <c r="F58" s="216" t="s">
        <v>265</v>
      </c>
    </row>
    <row r="59" spans="1:10" x14ac:dyDescent="0.25">
      <c r="A59"/>
      <c r="B59" s="18" t="s">
        <v>55</v>
      </c>
      <c r="C59" s="138"/>
      <c r="D59" s="262" t="s">
        <v>260</v>
      </c>
      <c r="E59" s="135">
        <v>0.5</v>
      </c>
      <c r="F59" s="216" t="s">
        <v>265</v>
      </c>
    </row>
    <row r="60" spans="1:10" x14ac:dyDescent="0.25">
      <c r="A60"/>
      <c r="B60" s="18" t="s">
        <v>56</v>
      </c>
      <c r="C60" s="138"/>
      <c r="D60" s="262" t="s">
        <v>260</v>
      </c>
      <c r="E60" s="135">
        <v>0.5</v>
      </c>
      <c r="F60" s="216" t="s">
        <v>265</v>
      </c>
    </row>
    <row r="61" spans="1:10" x14ac:dyDescent="0.25">
      <c r="A61"/>
      <c r="B61" s="18" t="s">
        <v>57</v>
      </c>
      <c r="C61" s="138"/>
      <c r="D61" s="262" t="s">
        <v>260</v>
      </c>
      <c r="E61" s="135">
        <v>0.5</v>
      </c>
      <c r="F61" s="216" t="s">
        <v>265</v>
      </c>
    </row>
    <row r="62" spans="1:10" x14ac:dyDescent="0.25">
      <c r="A62"/>
      <c r="B62" s="17" t="s">
        <v>251</v>
      </c>
      <c r="C62" s="138"/>
      <c r="D62" s="262" t="s">
        <v>260</v>
      </c>
      <c r="E62" s="135">
        <v>0.5</v>
      </c>
      <c r="F62" s="216" t="s">
        <v>265</v>
      </c>
    </row>
    <row r="63" spans="1:10" x14ac:dyDescent="0.25">
      <c r="A63"/>
      <c r="B63" s="17" t="s">
        <v>252</v>
      </c>
      <c r="C63" s="138"/>
      <c r="D63" s="262" t="s">
        <v>260</v>
      </c>
      <c r="E63" s="135">
        <v>0.5</v>
      </c>
      <c r="F63" s="216" t="s">
        <v>265</v>
      </c>
    </row>
    <row r="64" spans="1:10" x14ac:dyDescent="0.25">
      <c r="A64"/>
      <c r="B64" s="17" t="s">
        <v>253</v>
      </c>
      <c r="C64" s="138"/>
      <c r="D64" s="262" t="s">
        <v>260</v>
      </c>
      <c r="E64" s="135">
        <v>0.5</v>
      </c>
      <c r="F64" s="216" t="s">
        <v>265</v>
      </c>
    </row>
    <row r="65" spans="1:7" x14ac:dyDescent="0.25">
      <c r="A65"/>
      <c r="B65" s="18"/>
      <c r="C65" s="100" t="s">
        <v>67</v>
      </c>
      <c r="D65" s="18"/>
      <c r="E65" s="263" t="s">
        <v>262</v>
      </c>
      <c r="F65" s="209"/>
      <c r="G65" s="5"/>
    </row>
    <row r="66" spans="1:7" x14ac:dyDescent="0.25">
      <c r="A66"/>
      <c r="B66" s="18" t="s">
        <v>69</v>
      </c>
      <c r="C66" s="138"/>
      <c r="D66" s="230" t="s">
        <v>261</v>
      </c>
      <c r="E66" s="265"/>
      <c r="F66" s="209" t="s">
        <v>263</v>
      </c>
    </row>
    <row r="67" spans="1:7" x14ac:dyDescent="0.25">
      <c r="A67"/>
      <c r="B67" s="18" t="s">
        <v>70</v>
      </c>
      <c r="C67" s="138"/>
      <c r="D67" s="230" t="s">
        <v>261</v>
      </c>
      <c r="E67" s="266"/>
      <c r="F67" s="209" t="s">
        <v>263</v>
      </c>
    </row>
    <row r="68" spans="1:7" x14ac:dyDescent="0.25">
      <c r="A68"/>
      <c r="B68" s="18" t="s">
        <v>72</v>
      </c>
      <c r="C68" s="138"/>
      <c r="D68" s="230" t="s">
        <v>261</v>
      </c>
      <c r="E68" s="266"/>
      <c r="F68" s="209" t="s">
        <v>263</v>
      </c>
    </row>
    <row r="69" spans="1:7" x14ac:dyDescent="0.25">
      <c r="A69"/>
      <c r="B69" s="18" t="s">
        <v>71</v>
      </c>
      <c r="C69" s="138"/>
      <c r="D69" s="230" t="s">
        <v>261</v>
      </c>
      <c r="E69" s="266"/>
      <c r="F69" s="209" t="s">
        <v>263</v>
      </c>
    </row>
    <row r="70" spans="1:7" x14ac:dyDescent="0.25">
      <c r="A70"/>
      <c r="B70" s="98" t="s">
        <v>42</v>
      </c>
      <c r="C70" s="138"/>
      <c r="D70" s="230" t="s">
        <v>261</v>
      </c>
      <c r="E70" s="266"/>
      <c r="F70" s="209" t="s">
        <v>263</v>
      </c>
    </row>
    <row r="71" spans="1:7" x14ac:dyDescent="0.25">
      <c r="B71" s="98" t="s">
        <v>114</v>
      </c>
      <c r="C71" s="138"/>
      <c r="D71" s="230" t="s">
        <v>261</v>
      </c>
      <c r="E71" s="266"/>
      <c r="F71" s="209" t="s">
        <v>263</v>
      </c>
    </row>
    <row r="72" spans="1:7" x14ac:dyDescent="0.25">
      <c r="B72" s="17" t="s">
        <v>257</v>
      </c>
      <c r="C72" s="138"/>
      <c r="D72" s="230" t="s">
        <v>261</v>
      </c>
      <c r="E72" s="266"/>
      <c r="F72" s="209" t="s">
        <v>263</v>
      </c>
    </row>
    <row r="73" spans="1:7" x14ac:dyDescent="0.25">
      <c r="B73" s="17" t="s">
        <v>258</v>
      </c>
      <c r="C73" s="138"/>
      <c r="D73" s="230" t="s">
        <v>261</v>
      </c>
      <c r="E73" s="266"/>
      <c r="F73" s="209" t="s">
        <v>263</v>
      </c>
    </row>
    <row r="74" spans="1:7" x14ac:dyDescent="0.25">
      <c r="B74" s="17" t="s">
        <v>259</v>
      </c>
      <c r="C74" s="138"/>
      <c r="D74" s="230" t="s">
        <v>261</v>
      </c>
      <c r="E74" s="266"/>
      <c r="F74" s="209" t="s">
        <v>263</v>
      </c>
    </row>
  </sheetData>
  <pageMargins left="0.7" right="0.7" top="0.75" bottom="0.75" header="0.3" footer="0.3"/>
  <pageSetup scale="51"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K70"/>
  <sheetViews>
    <sheetView zoomScale="80" zoomScaleNormal="80" workbookViewId="0">
      <selection activeCell="J48" sqref="J48"/>
    </sheetView>
  </sheetViews>
  <sheetFormatPr defaultRowHeight="15" x14ac:dyDescent="0.25"/>
  <cols>
    <col min="1" max="1" width="55.28515625" style="37" customWidth="1"/>
    <col min="2" max="2" width="45" customWidth="1"/>
    <col min="3" max="3" width="18.42578125" customWidth="1"/>
    <col min="4" max="4" width="27" bestFit="1" customWidth="1"/>
    <col min="5" max="5" width="20.140625" customWidth="1"/>
    <col min="6" max="6" width="15.85546875" customWidth="1"/>
    <col min="7" max="9" width="15.85546875" bestFit="1" customWidth="1"/>
    <col min="10" max="10" width="42.5703125" customWidth="1"/>
    <col min="11" max="11" width="25.5703125" bestFit="1" customWidth="1"/>
  </cols>
  <sheetData>
    <row r="1" spans="1:11" x14ac:dyDescent="0.25">
      <c r="A1" s="35" t="s">
        <v>149</v>
      </c>
    </row>
    <row r="2" spans="1:11" ht="35.25" customHeight="1" x14ac:dyDescent="0.25">
      <c r="A2" s="145" t="str">
        <f>'Summary '!A3</f>
        <v>Approximately what is the current coverage of iCCM in this country as of 2014?</v>
      </c>
      <c r="B2" s="215">
        <f>'Summary '!B3</f>
        <v>0.17</v>
      </c>
    </row>
    <row r="3" spans="1:11" ht="41.25" customHeight="1" x14ac:dyDescent="0.25">
      <c r="A3" s="145" t="str">
        <f>'Summary '!A4</f>
        <v>Approximately what percentage coverage are you targeting for iCCM in 2017?</v>
      </c>
      <c r="B3" s="215">
        <f>'Summary '!B4</f>
        <v>0.75</v>
      </c>
    </row>
    <row r="4" spans="1:11" x14ac:dyDescent="0.25">
      <c r="A4" s="35"/>
      <c r="K4" s="211" t="s">
        <v>167</v>
      </c>
    </row>
    <row r="6" spans="1:11" x14ac:dyDescent="0.25">
      <c r="A6" s="36"/>
      <c r="B6" s="26"/>
      <c r="C6" s="26">
        <v>2011</v>
      </c>
      <c r="D6" s="26">
        <v>2012</v>
      </c>
      <c r="E6" s="26">
        <v>2013</v>
      </c>
      <c r="F6" s="26">
        <v>2014</v>
      </c>
      <c r="G6" s="26">
        <v>2015</v>
      </c>
      <c r="H6" s="26">
        <v>2016</v>
      </c>
      <c r="I6" s="26">
        <v>2017</v>
      </c>
    </row>
    <row r="7" spans="1:11" x14ac:dyDescent="0.25">
      <c r="A7" s="38">
        <v>1</v>
      </c>
      <c r="B7" s="20" t="s">
        <v>18</v>
      </c>
      <c r="C7" s="21"/>
      <c r="D7" s="21"/>
      <c r="E7" s="17"/>
      <c r="F7" s="17"/>
      <c r="G7" s="17"/>
      <c r="H7" s="17"/>
      <c r="I7" s="17"/>
    </row>
    <row r="8" spans="1:11" x14ac:dyDescent="0.25">
      <c r="A8" s="39"/>
      <c r="B8" s="18" t="s">
        <v>129</v>
      </c>
      <c r="C8" s="22">
        <f>'Population assumptions'!C8</f>
        <v>0</v>
      </c>
      <c r="D8" s="22">
        <f>'Population assumptions'!D8</f>
        <v>0</v>
      </c>
      <c r="E8" s="22">
        <f>'Population assumptions'!E8</f>
        <v>0</v>
      </c>
      <c r="F8" s="22">
        <f>'Population assumptions'!F8</f>
        <v>0</v>
      </c>
      <c r="G8" s="22">
        <f>'Population assumptions'!G8</f>
        <v>0</v>
      </c>
      <c r="H8" s="22">
        <f>'Population assumptions'!H8</f>
        <v>0</v>
      </c>
      <c r="I8" s="22">
        <f>'Population assumptions'!I8</f>
        <v>0</v>
      </c>
    </row>
    <row r="9" spans="1:11" x14ac:dyDescent="0.25">
      <c r="A9" s="39"/>
      <c r="B9" s="18" t="s">
        <v>237</v>
      </c>
      <c r="C9" s="22">
        <f>'Population assumptions'!C9</f>
        <v>0</v>
      </c>
      <c r="D9" s="22">
        <f>'Population assumptions'!D9</f>
        <v>0</v>
      </c>
      <c r="E9" s="22">
        <f>'Population assumptions'!E9</f>
        <v>0</v>
      </c>
      <c r="F9" s="22">
        <f>'Population assumptions'!F9</f>
        <v>0</v>
      </c>
      <c r="G9" s="22">
        <f>'Population assumptions'!G9</f>
        <v>0</v>
      </c>
      <c r="H9" s="22">
        <f>'Population assumptions'!H9</f>
        <v>0</v>
      </c>
      <c r="I9" s="22">
        <f>'Population assumptions'!I9</f>
        <v>0</v>
      </c>
    </row>
    <row r="10" spans="1:11" x14ac:dyDescent="0.25">
      <c r="A10" s="39"/>
      <c r="B10" s="18" t="s">
        <v>190</v>
      </c>
      <c r="C10" s="22">
        <f>'Population assumptions'!C11</f>
        <v>0</v>
      </c>
      <c r="D10" s="22">
        <f>'Population assumptions'!D11</f>
        <v>0</v>
      </c>
      <c r="E10" s="22">
        <f>'Population assumptions'!E11</f>
        <v>0</v>
      </c>
      <c r="F10" s="22">
        <f>'Population assumptions'!F11</f>
        <v>0</v>
      </c>
      <c r="G10" s="22">
        <f>'Population assumptions'!G11</f>
        <v>0</v>
      </c>
      <c r="H10" s="22">
        <f>'Population assumptions'!H11</f>
        <v>0</v>
      </c>
      <c r="I10" s="22">
        <f>'Population assumptions'!I11</f>
        <v>0</v>
      </c>
    </row>
    <row r="11" spans="1:11" s="227" customFormat="1" x14ac:dyDescent="0.25">
      <c r="A11" s="40"/>
      <c r="B11" s="133" t="s">
        <v>240</v>
      </c>
      <c r="C11" s="258">
        <f>'iCCM Delivery Costs'!C10</f>
        <v>0</v>
      </c>
      <c r="D11" s="258">
        <f>'iCCM Delivery Costs'!D10</f>
        <v>0</v>
      </c>
      <c r="E11" s="258">
        <f>'iCCM Delivery Costs'!E10</f>
        <v>0</v>
      </c>
      <c r="F11" s="258">
        <f>'iCCM Delivery Costs'!F10</f>
        <v>0</v>
      </c>
      <c r="G11" s="258">
        <f>'iCCM Delivery Costs'!G10</f>
        <v>0</v>
      </c>
      <c r="H11" s="258">
        <f>'iCCM Delivery Costs'!H10</f>
        <v>0</v>
      </c>
      <c r="I11" s="258">
        <f>'iCCM Delivery Costs'!I10</f>
        <v>0</v>
      </c>
      <c r="J11" s="255"/>
      <c r="K11" s="226" t="str">
        <f>'iCCM Delivery Costs'!K10</f>
        <v>{Insert the number total number of CHWs required}</v>
      </c>
    </row>
    <row r="12" spans="1:11" s="227" customFormat="1" x14ac:dyDescent="0.25">
      <c r="A12" s="257"/>
      <c r="B12" s="133" t="s">
        <v>241</v>
      </c>
      <c r="C12" s="258">
        <f>'iCCM Delivery Costs'!C11</f>
        <v>0</v>
      </c>
      <c r="D12" s="258">
        <f>'iCCM Delivery Costs'!D11</f>
        <v>0</v>
      </c>
      <c r="E12" s="258">
        <f>'iCCM Delivery Costs'!E11</f>
        <v>0</v>
      </c>
      <c r="F12" s="258">
        <f>'iCCM Delivery Costs'!F11</f>
        <v>0</v>
      </c>
      <c r="G12" s="258">
        <f>'iCCM Delivery Costs'!G11</f>
        <v>0</v>
      </c>
      <c r="H12" s="258">
        <f>'iCCM Delivery Costs'!H11</f>
        <v>0</v>
      </c>
      <c r="I12" s="258">
        <f>'iCCM Delivery Costs'!I11</f>
        <v>0</v>
      </c>
      <c r="J12" s="255"/>
      <c r="K12" s="226" t="str">
        <f>'iCCM Delivery Costs'!K11</f>
        <v>{insert the source of this information}</v>
      </c>
    </row>
    <row r="13" spans="1:11" x14ac:dyDescent="0.25">
      <c r="A13" s="40"/>
      <c r="B13" s="133" t="s">
        <v>242</v>
      </c>
      <c r="C13" s="234">
        <f>'iCCM Delivery Costs'!C12</f>
        <v>0</v>
      </c>
      <c r="D13" s="234">
        <f>'iCCM Delivery Costs'!D12</f>
        <v>0</v>
      </c>
      <c r="E13" s="234">
        <f>'iCCM Delivery Costs'!E12</f>
        <v>0</v>
      </c>
      <c r="F13" s="234">
        <f>'iCCM Delivery Costs'!F12</f>
        <v>0</v>
      </c>
      <c r="G13" s="234">
        <f>'iCCM Delivery Costs'!G12</f>
        <v>0</v>
      </c>
      <c r="H13" s="234">
        <f>'iCCM Delivery Costs'!H12</f>
        <v>0</v>
      </c>
      <c r="I13" s="234">
        <f>'iCCM Delivery Costs'!I12</f>
        <v>0</v>
      </c>
      <c r="K13" s="226" t="str">
        <f>'iCCM Delivery Costs'!K12</f>
        <v>{Insert source of this proportion}</v>
      </c>
    </row>
    <row r="14" spans="1:11" x14ac:dyDescent="0.25">
      <c r="A14" s="40"/>
      <c r="B14" s="133" t="s">
        <v>243</v>
      </c>
      <c r="C14" s="234">
        <f>'iCCM Delivery Costs'!C13</f>
        <v>0</v>
      </c>
      <c r="D14" s="234">
        <f>'iCCM Delivery Costs'!D13</f>
        <v>0</v>
      </c>
      <c r="E14" s="234">
        <f>'iCCM Delivery Costs'!E13</f>
        <v>0</v>
      </c>
      <c r="F14" s="234">
        <f>'iCCM Delivery Costs'!F13</f>
        <v>0</v>
      </c>
      <c r="G14" s="234">
        <f>'iCCM Delivery Costs'!G13</f>
        <v>0</v>
      </c>
      <c r="H14" s="234">
        <f>'iCCM Delivery Costs'!H13</f>
        <v>0</v>
      </c>
      <c r="I14" s="234">
        <f>'iCCM Delivery Costs'!I13</f>
        <v>0</v>
      </c>
    </row>
    <row r="15" spans="1:11" x14ac:dyDescent="0.25">
      <c r="A15" s="40"/>
      <c r="B15" s="133" t="s">
        <v>244</v>
      </c>
      <c r="C15" s="234">
        <f>'iCCM Delivery Costs'!C14</f>
        <v>0</v>
      </c>
      <c r="D15" s="234">
        <f>'iCCM Delivery Costs'!D14</f>
        <v>0</v>
      </c>
      <c r="E15" s="234">
        <f>'iCCM Delivery Costs'!E14</f>
        <v>0</v>
      </c>
      <c r="F15" s="234">
        <f>'iCCM Delivery Costs'!F14</f>
        <v>0</v>
      </c>
      <c r="G15" s="234">
        <f>'iCCM Delivery Costs'!G14</f>
        <v>0</v>
      </c>
      <c r="H15" s="234">
        <f>'iCCM Delivery Costs'!H14</f>
        <v>0</v>
      </c>
      <c r="I15" s="234">
        <f>'iCCM Delivery Costs'!I14</f>
        <v>0</v>
      </c>
    </row>
    <row r="16" spans="1:11" x14ac:dyDescent="0.25">
      <c r="A16" s="40"/>
      <c r="B16" s="133" t="s">
        <v>238</v>
      </c>
      <c r="C16" s="55">
        <f>'iCCM Delivery Costs'!C15</f>
        <v>0</v>
      </c>
      <c r="D16" s="55">
        <f>'iCCM Delivery Costs'!D15</f>
        <v>0</v>
      </c>
      <c r="E16" s="55">
        <f>'iCCM Delivery Costs'!E15</f>
        <v>0</v>
      </c>
      <c r="F16" s="55">
        <f>'iCCM Delivery Costs'!F15</f>
        <v>0</v>
      </c>
      <c r="G16" s="55">
        <f>'iCCM Delivery Costs'!G15</f>
        <v>0</v>
      </c>
      <c r="H16" s="55">
        <f>'iCCM Delivery Costs'!H15</f>
        <v>0</v>
      </c>
      <c r="I16" s="55">
        <f>'iCCM Delivery Costs'!I15</f>
        <v>0</v>
      </c>
    </row>
    <row r="17" spans="1:10" x14ac:dyDescent="0.25">
      <c r="A17"/>
    </row>
    <row r="18" spans="1:10" x14ac:dyDescent="0.25">
      <c r="A18" s="40">
        <v>9</v>
      </c>
      <c r="B18" s="25" t="s">
        <v>99</v>
      </c>
      <c r="C18" s="55"/>
      <c r="D18" s="55"/>
      <c r="E18" s="55"/>
      <c r="F18" s="55"/>
      <c r="G18" s="55"/>
      <c r="H18" s="55"/>
      <c r="I18" s="55"/>
    </row>
    <row r="19" spans="1:10" x14ac:dyDescent="0.25">
      <c r="A19" s="41">
        <v>9.1</v>
      </c>
      <c r="B19" s="28" t="s">
        <v>100</v>
      </c>
      <c r="C19" s="26">
        <v>2011</v>
      </c>
      <c r="D19" s="26">
        <v>2012</v>
      </c>
      <c r="E19" s="26">
        <v>2013</v>
      </c>
      <c r="F19" s="26">
        <v>2014</v>
      </c>
      <c r="G19" s="26">
        <v>2015</v>
      </c>
      <c r="H19" s="26">
        <v>2016</v>
      </c>
      <c r="I19" s="26">
        <v>2017</v>
      </c>
    </row>
    <row r="20" spans="1:10" ht="38.25" x14ac:dyDescent="0.25">
      <c r="A20" s="84" t="s">
        <v>107</v>
      </c>
      <c r="B20" s="62" t="s">
        <v>58</v>
      </c>
      <c r="C20" s="54">
        <f t="shared" ref="C20:I26" si="0">C$16*$C59*$E59</f>
        <v>0</v>
      </c>
      <c r="D20" s="54">
        <f t="shared" si="0"/>
        <v>0</v>
      </c>
      <c r="E20" s="54">
        <f t="shared" si="0"/>
        <v>0</v>
      </c>
      <c r="F20" s="54">
        <f t="shared" si="0"/>
        <v>0</v>
      </c>
      <c r="G20" s="54">
        <f t="shared" si="0"/>
        <v>0</v>
      </c>
      <c r="H20" s="54">
        <f t="shared" si="0"/>
        <v>0</v>
      </c>
      <c r="I20" s="54">
        <f t="shared" si="0"/>
        <v>0</v>
      </c>
      <c r="J20" s="19" t="s">
        <v>266</v>
      </c>
    </row>
    <row r="21" spans="1:10" x14ac:dyDescent="0.25">
      <c r="A21" s="84" t="s">
        <v>108</v>
      </c>
      <c r="B21" s="62" t="s">
        <v>59</v>
      </c>
      <c r="C21" s="54">
        <f t="shared" si="0"/>
        <v>0</v>
      </c>
      <c r="D21" s="54">
        <f t="shared" si="0"/>
        <v>0</v>
      </c>
      <c r="E21" s="54">
        <f t="shared" si="0"/>
        <v>0</v>
      </c>
      <c r="F21" s="54">
        <f t="shared" si="0"/>
        <v>0</v>
      </c>
      <c r="G21" s="54">
        <f t="shared" si="0"/>
        <v>0</v>
      </c>
      <c r="H21" s="54">
        <f t="shared" si="0"/>
        <v>0</v>
      </c>
      <c r="I21" s="54">
        <f t="shared" si="0"/>
        <v>0</v>
      </c>
    </row>
    <row r="22" spans="1:10" x14ac:dyDescent="0.25">
      <c r="A22" s="84" t="s">
        <v>109</v>
      </c>
      <c r="B22" s="62" t="s">
        <v>60</v>
      </c>
      <c r="C22" s="54">
        <f t="shared" si="0"/>
        <v>0</v>
      </c>
      <c r="D22" s="54">
        <f t="shared" si="0"/>
        <v>0</v>
      </c>
      <c r="E22" s="54">
        <f t="shared" si="0"/>
        <v>0</v>
      </c>
      <c r="F22" s="54">
        <f t="shared" si="0"/>
        <v>0</v>
      </c>
      <c r="G22" s="54">
        <f t="shared" si="0"/>
        <v>0</v>
      </c>
      <c r="H22" s="54">
        <f t="shared" si="0"/>
        <v>0</v>
      </c>
      <c r="I22" s="54">
        <f t="shared" si="0"/>
        <v>0</v>
      </c>
    </row>
    <row r="23" spans="1:10" x14ac:dyDescent="0.25">
      <c r="A23" s="84" t="s">
        <v>110</v>
      </c>
      <c r="B23" s="62" t="s">
        <v>61</v>
      </c>
      <c r="C23" s="54">
        <f t="shared" si="0"/>
        <v>0</v>
      </c>
      <c r="D23" s="54">
        <f t="shared" si="0"/>
        <v>0</v>
      </c>
      <c r="E23" s="54">
        <f t="shared" si="0"/>
        <v>0</v>
      </c>
      <c r="F23" s="54">
        <f t="shared" si="0"/>
        <v>0</v>
      </c>
      <c r="G23" s="54">
        <f t="shared" si="0"/>
        <v>0</v>
      </c>
      <c r="H23" s="54">
        <f t="shared" si="0"/>
        <v>0</v>
      </c>
      <c r="I23" s="54">
        <f t="shared" si="0"/>
        <v>0</v>
      </c>
    </row>
    <row r="24" spans="1:10" x14ac:dyDescent="0.25">
      <c r="A24" s="84" t="s">
        <v>111</v>
      </c>
      <c r="B24" s="62" t="s">
        <v>47</v>
      </c>
      <c r="C24" s="54">
        <f t="shared" si="0"/>
        <v>0</v>
      </c>
      <c r="D24" s="54">
        <f t="shared" si="0"/>
        <v>0</v>
      </c>
      <c r="E24" s="54">
        <f t="shared" si="0"/>
        <v>0</v>
      </c>
      <c r="F24" s="54">
        <f t="shared" si="0"/>
        <v>0</v>
      </c>
      <c r="G24" s="54">
        <f t="shared" si="0"/>
        <v>0</v>
      </c>
      <c r="H24" s="54">
        <f t="shared" si="0"/>
        <v>0</v>
      </c>
      <c r="I24" s="54">
        <f t="shared" si="0"/>
        <v>0</v>
      </c>
    </row>
    <row r="25" spans="1:10" x14ac:dyDescent="0.25">
      <c r="A25" s="84" t="s">
        <v>112</v>
      </c>
      <c r="B25" s="62" t="s">
        <v>62</v>
      </c>
      <c r="C25" s="54">
        <f t="shared" si="0"/>
        <v>0</v>
      </c>
      <c r="D25" s="54">
        <f t="shared" si="0"/>
        <v>0</v>
      </c>
      <c r="E25" s="54">
        <f t="shared" si="0"/>
        <v>0</v>
      </c>
      <c r="F25" s="54">
        <f t="shared" si="0"/>
        <v>0</v>
      </c>
      <c r="G25" s="54">
        <f t="shared" si="0"/>
        <v>0</v>
      </c>
      <c r="H25" s="54">
        <f t="shared" si="0"/>
        <v>0</v>
      </c>
      <c r="I25" s="54">
        <f t="shared" si="0"/>
        <v>0</v>
      </c>
    </row>
    <row r="26" spans="1:10" x14ac:dyDescent="0.25">
      <c r="A26" s="84" t="s">
        <v>113</v>
      </c>
      <c r="B26" s="62" t="s">
        <v>63</v>
      </c>
      <c r="C26" s="54">
        <f t="shared" si="0"/>
        <v>0</v>
      </c>
      <c r="D26" s="54">
        <f t="shared" si="0"/>
        <v>0</v>
      </c>
      <c r="E26" s="54">
        <f t="shared" si="0"/>
        <v>0</v>
      </c>
      <c r="F26" s="54">
        <f t="shared" si="0"/>
        <v>0</v>
      </c>
      <c r="G26" s="54">
        <f t="shared" si="0"/>
        <v>0</v>
      </c>
      <c r="H26" s="54">
        <f t="shared" si="0"/>
        <v>0</v>
      </c>
      <c r="I26" s="54">
        <f t="shared" si="0"/>
        <v>0</v>
      </c>
    </row>
    <row r="27" spans="1:10" x14ac:dyDescent="0.25">
      <c r="A27" s="84" t="s">
        <v>151</v>
      </c>
      <c r="B27" s="62" t="s">
        <v>150</v>
      </c>
      <c r="C27" s="54">
        <f>C16*$C$66*$E$66</f>
        <v>0</v>
      </c>
      <c r="D27" s="54">
        <f t="shared" ref="D27:I27" si="1">D16*$C$66*$E$66</f>
        <v>0</v>
      </c>
      <c r="E27" s="54">
        <f t="shared" si="1"/>
        <v>0</v>
      </c>
      <c r="F27" s="54">
        <f t="shared" si="1"/>
        <v>0</v>
      </c>
      <c r="G27" s="54">
        <f t="shared" si="1"/>
        <v>0</v>
      </c>
      <c r="H27" s="54">
        <f t="shared" si="1"/>
        <v>0</v>
      </c>
      <c r="I27" s="54">
        <f t="shared" si="1"/>
        <v>0</v>
      </c>
    </row>
    <row r="28" spans="1:10" x14ac:dyDescent="0.25">
      <c r="A28" s="44">
        <v>9.1999999999999993</v>
      </c>
      <c r="B28" s="73" t="s">
        <v>74</v>
      </c>
      <c r="C28" s="63"/>
      <c r="D28" s="63"/>
      <c r="E28" s="63">
        <f>SUM(E20:E27)</f>
        <v>0</v>
      </c>
      <c r="F28" s="63">
        <f>SUM(F20:F27)</f>
        <v>0</v>
      </c>
      <c r="G28" s="63">
        <f>SUM(G20:G27)</f>
        <v>0</v>
      </c>
      <c r="H28" s="63">
        <f>SUM(H20:H27)</f>
        <v>0</v>
      </c>
      <c r="I28" s="63">
        <f>SUM(I20:I27)</f>
        <v>0</v>
      </c>
    </row>
    <row r="29" spans="1:10" x14ac:dyDescent="0.25">
      <c r="A29" s="44"/>
    </row>
    <row r="30" spans="1:10" x14ac:dyDescent="0.25">
      <c r="B30" s="16"/>
      <c r="C30" s="48"/>
      <c r="D30" s="48"/>
      <c r="E30" s="26">
        <v>2013</v>
      </c>
      <c r="F30" s="26">
        <v>2014</v>
      </c>
      <c r="G30" s="26">
        <v>2015</v>
      </c>
      <c r="H30" s="26">
        <v>2016</v>
      </c>
      <c r="I30" s="26">
        <v>2017</v>
      </c>
    </row>
    <row r="31" spans="1:10" x14ac:dyDescent="0.25">
      <c r="B31" s="16" t="s">
        <v>27</v>
      </c>
      <c r="C31" s="34"/>
      <c r="D31" s="34"/>
      <c r="E31" s="57">
        <f>E28</f>
        <v>0</v>
      </c>
      <c r="F31" s="57">
        <f>F28</f>
        <v>0</v>
      </c>
      <c r="G31" s="57">
        <f>G28</f>
        <v>0</v>
      </c>
      <c r="H31" s="57">
        <f>H28</f>
        <v>0</v>
      </c>
      <c r="I31" s="57">
        <f>I28</f>
        <v>0</v>
      </c>
    </row>
    <row r="32" spans="1:10" x14ac:dyDescent="0.25">
      <c r="B32" s="17" t="s">
        <v>28</v>
      </c>
      <c r="C32" s="34"/>
      <c r="D32" s="34"/>
      <c r="E32" s="171"/>
      <c r="F32" s="171"/>
      <c r="G32" s="172"/>
      <c r="H32" s="172"/>
      <c r="I32" s="172"/>
      <c r="J32" s="229" t="s">
        <v>201</v>
      </c>
    </row>
    <row r="33" spans="1:10" x14ac:dyDescent="0.25">
      <c r="B33" s="17" t="s">
        <v>29</v>
      </c>
      <c r="C33" s="34"/>
      <c r="D33" s="34"/>
      <c r="E33" s="171"/>
      <c r="F33" s="171"/>
      <c r="G33" s="172"/>
      <c r="H33" s="172"/>
      <c r="I33" s="172"/>
      <c r="J33" s="229" t="s">
        <v>201</v>
      </c>
    </row>
    <row r="34" spans="1:10" x14ac:dyDescent="0.25">
      <c r="B34" s="17" t="s">
        <v>267</v>
      </c>
      <c r="C34" s="34"/>
      <c r="D34" s="34"/>
      <c r="E34" s="171"/>
      <c r="F34" s="171"/>
      <c r="G34" s="172"/>
      <c r="H34" s="172"/>
      <c r="I34" s="172"/>
      <c r="J34" s="229" t="s">
        <v>201</v>
      </c>
    </row>
    <row r="35" spans="1:10" x14ac:dyDescent="0.25">
      <c r="B35" s="17" t="s">
        <v>165</v>
      </c>
      <c r="C35" s="34"/>
      <c r="D35" s="34"/>
      <c r="E35" s="171"/>
      <c r="F35" s="171"/>
      <c r="G35" s="172"/>
      <c r="H35" s="172"/>
      <c r="I35" s="172"/>
      <c r="J35" s="229" t="s">
        <v>201</v>
      </c>
    </row>
    <row r="36" spans="1:10" x14ac:dyDescent="0.25">
      <c r="B36" s="16" t="s">
        <v>30</v>
      </c>
      <c r="C36" s="49"/>
      <c r="D36" s="49"/>
      <c r="E36" s="53">
        <f>E31-E32-E33-E35</f>
        <v>0</v>
      </c>
      <c r="F36" s="53">
        <f>F31-F32-F33-F35</f>
        <v>0</v>
      </c>
      <c r="G36" s="53">
        <f>G31-G32-G33-G35</f>
        <v>0</v>
      </c>
      <c r="H36" s="53">
        <f>H31-H32-H33-H35</f>
        <v>0</v>
      </c>
      <c r="I36" s="53">
        <f>I31-I32-I33-I35</f>
        <v>0</v>
      </c>
    </row>
    <row r="37" spans="1:10" x14ac:dyDescent="0.25">
      <c r="A37" s="44"/>
    </row>
    <row r="38" spans="1:10" x14ac:dyDescent="0.25">
      <c r="A38" s="44"/>
    </row>
    <row r="39" spans="1:10" x14ac:dyDescent="0.25">
      <c r="A39" s="44">
        <v>10</v>
      </c>
      <c r="B39" s="25" t="s">
        <v>104</v>
      </c>
      <c r="C39" s="31"/>
      <c r="D39" s="31"/>
      <c r="E39" s="31"/>
      <c r="F39" s="31"/>
      <c r="G39" s="31"/>
      <c r="H39" s="31"/>
      <c r="I39" s="31"/>
    </row>
    <row r="40" spans="1:10" x14ac:dyDescent="0.25">
      <c r="A40" s="44"/>
      <c r="B40" s="61"/>
      <c r="C40" s="58">
        <v>2011</v>
      </c>
      <c r="D40" s="58">
        <v>2012</v>
      </c>
      <c r="E40" s="58">
        <v>2013</v>
      </c>
      <c r="F40" s="58">
        <v>2014</v>
      </c>
      <c r="G40" s="58">
        <v>2015</v>
      </c>
      <c r="H40" s="58">
        <v>2016</v>
      </c>
      <c r="I40" s="58">
        <v>2017</v>
      </c>
    </row>
    <row r="41" spans="1:10" ht="38.25" x14ac:dyDescent="0.25">
      <c r="A41" s="44">
        <v>10.1</v>
      </c>
      <c r="B41" s="4" t="s">
        <v>103</v>
      </c>
      <c r="C41" s="66">
        <f t="shared" ref="C41:E42" si="2">C$16*$C68</f>
        <v>0</v>
      </c>
      <c r="D41" s="66">
        <f t="shared" si="2"/>
        <v>0</v>
      </c>
      <c r="E41" s="66">
        <f t="shared" si="2"/>
        <v>0</v>
      </c>
      <c r="F41" s="66"/>
      <c r="G41" s="66">
        <f t="shared" ref="G41:I42" si="3">G$16*$C68</f>
        <v>0</v>
      </c>
      <c r="H41" s="66">
        <f t="shared" si="3"/>
        <v>0</v>
      </c>
      <c r="I41" s="66">
        <f t="shared" si="3"/>
        <v>0</v>
      </c>
      <c r="J41" s="19" t="s">
        <v>148</v>
      </c>
    </row>
    <row r="42" spans="1:10" x14ac:dyDescent="0.25">
      <c r="A42" s="44">
        <v>10.199999999999999</v>
      </c>
      <c r="B42" s="4" t="s">
        <v>98</v>
      </c>
      <c r="C42" s="66">
        <f t="shared" si="2"/>
        <v>0</v>
      </c>
      <c r="D42" s="66">
        <f t="shared" si="2"/>
        <v>0</v>
      </c>
      <c r="E42" s="66">
        <f t="shared" si="2"/>
        <v>0</v>
      </c>
      <c r="F42" s="66"/>
      <c r="G42" s="66">
        <f t="shared" si="3"/>
        <v>0</v>
      </c>
      <c r="H42" s="66">
        <f t="shared" si="3"/>
        <v>0</v>
      </c>
      <c r="I42" s="66">
        <f t="shared" si="3"/>
        <v>0</v>
      </c>
    </row>
    <row r="43" spans="1:10" x14ac:dyDescent="0.25">
      <c r="A43" s="44">
        <v>10.3</v>
      </c>
      <c r="B43" s="4" t="s">
        <v>268</v>
      </c>
      <c r="C43" s="260">
        <f>$C16*$C$70*$E$70</f>
        <v>0</v>
      </c>
      <c r="D43" s="260">
        <f t="shared" ref="D43:I43" si="4">$C16*$C$70*$E$70</f>
        <v>0</v>
      </c>
      <c r="E43" s="260">
        <f t="shared" si="4"/>
        <v>0</v>
      </c>
      <c r="F43" s="260">
        <f t="shared" si="4"/>
        <v>0</v>
      </c>
      <c r="G43" s="260">
        <f t="shared" si="4"/>
        <v>0</v>
      </c>
      <c r="H43" s="260">
        <f t="shared" si="4"/>
        <v>0</v>
      </c>
      <c r="I43" s="260">
        <f t="shared" si="4"/>
        <v>0</v>
      </c>
    </row>
    <row r="44" spans="1:10" x14ac:dyDescent="0.25">
      <c r="A44" s="44">
        <v>10.5</v>
      </c>
      <c r="B44" s="16" t="s">
        <v>77</v>
      </c>
      <c r="C44" s="63"/>
      <c r="D44" s="63"/>
      <c r="E44" s="63">
        <f>SUM(E41:E43)</f>
        <v>0</v>
      </c>
      <c r="F44" s="63"/>
      <c r="G44" s="63">
        <f>SUM(G41:G43)</f>
        <v>0</v>
      </c>
      <c r="H44" s="63">
        <f>SUM(H41:H43)</f>
        <v>0</v>
      </c>
      <c r="I44" s="63">
        <f>SUM(I41:I43)</f>
        <v>0</v>
      </c>
    </row>
    <row r="46" spans="1:10" x14ac:dyDescent="0.25">
      <c r="B46" s="16"/>
      <c r="C46" s="48"/>
      <c r="D46" s="48"/>
      <c r="E46" s="26">
        <v>2013</v>
      </c>
      <c r="F46" s="26">
        <v>2014</v>
      </c>
      <c r="G46" s="26">
        <v>2015</v>
      </c>
      <c r="H46" s="26">
        <v>2016</v>
      </c>
      <c r="I46" s="26">
        <v>2017</v>
      </c>
    </row>
    <row r="47" spans="1:10" x14ac:dyDescent="0.25">
      <c r="B47" s="16" t="s">
        <v>27</v>
      </c>
      <c r="C47" s="34"/>
      <c r="D47" s="34"/>
      <c r="E47" s="57">
        <f>E44</f>
        <v>0</v>
      </c>
      <c r="F47" s="57">
        <f>F44</f>
        <v>0</v>
      </c>
      <c r="G47" s="57">
        <f>G44</f>
        <v>0</v>
      </c>
      <c r="H47" s="57">
        <f>H44</f>
        <v>0</v>
      </c>
      <c r="I47" s="57">
        <f>I44</f>
        <v>0</v>
      </c>
    </row>
    <row r="48" spans="1:10" x14ac:dyDescent="0.25">
      <c r="B48" s="17" t="s">
        <v>28</v>
      </c>
      <c r="C48" s="34"/>
      <c r="D48" s="34"/>
      <c r="E48" s="171"/>
      <c r="F48" s="171"/>
      <c r="G48" s="172"/>
      <c r="H48" s="172"/>
      <c r="I48" s="172"/>
    </row>
    <row r="49" spans="1:9" x14ac:dyDescent="0.25">
      <c r="B49" s="17" t="s">
        <v>29</v>
      </c>
      <c r="C49" s="34"/>
      <c r="D49" s="34"/>
      <c r="E49" s="171"/>
      <c r="F49" s="171"/>
      <c r="G49" s="172"/>
      <c r="H49" s="172"/>
      <c r="I49" s="172"/>
    </row>
    <row r="50" spans="1:9" x14ac:dyDescent="0.25">
      <c r="B50" s="17" t="s">
        <v>264</v>
      </c>
      <c r="C50" s="34"/>
      <c r="D50" s="34"/>
      <c r="E50" s="171"/>
      <c r="F50" s="171"/>
      <c r="G50" s="172"/>
      <c r="H50" s="172"/>
      <c r="I50" s="172"/>
    </row>
    <row r="51" spans="1:9" x14ac:dyDescent="0.25">
      <c r="B51" s="17" t="s">
        <v>165</v>
      </c>
      <c r="C51" s="34"/>
      <c r="D51" s="34"/>
      <c r="E51" s="171"/>
      <c r="F51" s="171"/>
      <c r="G51" s="172"/>
      <c r="H51" s="172"/>
      <c r="I51" s="172"/>
    </row>
    <row r="52" spans="1:9" x14ac:dyDescent="0.25">
      <c r="B52" s="16" t="s">
        <v>30</v>
      </c>
      <c r="C52" s="49"/>
      <c r="D52" s="49"/>
      <c r="E52" s="53">
        <f>E47-E48-E50-E51</f>
        <v>0</v>
      </c>
      <c r="F52" s="53">
        <f>F47-F48-F50-F51</f>
        <v>0</v>
      </c>
      <c r="G52" s="53">
        <f>G47-G48-G50-G51</f>
        <v>0</v>
      </c>
      <c r="H52" s="53">
        <f>H47-H48-H50-H51</f>
        <v>0</v>
      </c>
      <c r="I52" s="53">
        <f>I47-I48-I50-I51</f>
        <v>0</v>
      </c>
    </row>
    <row r="55" spans="1:9" x14ac:dyDescent="0.25">
      <c r="B55" s="92" t="s">
        <v>116</v>
      </c>
      <c r="C55" s="81"/>
      <c r="D55" s="93"/>
      <c r="E55" s="18"/>
      <c r="F55" s="5"/>
    </row>
    <row r="56" spans="1:9" ht="45" x14ac:dyDescent="0.25">
      <c r="A56"/>
      <c r="B56" s="94"/>
      <c r="C56" s="79"/>
      <c r="D56" s="95" t="s">
        <v>134</v>
      </c>
      <c r="E56" s="134" t="s">
        <v>132</v>
      </c>
      <c r="F56" s="207"/>
    </row>
    <row r="57" spans="1:9" x14ac:dyDescent="0.25">
      <c r="A57"/>
      <c r="B57" s="18" t="s">
        <v>41</v>
      </c>
      <c r="C57" s="138">
        <v>500</v>
      </c>
      <c r="D57" s="18" t="s">
        <v>119</v>
      </c>
      <c r="E57" s="18"/>
      <c r="F57" s="5"/>
    </row>
    <row r="58" spans="1:9" x14ac:dyDescent="0.25">
      <c r="A58"/>
      <c r="B58" s="18"/>
      <c r="C58" s="117" t="s">
        <v>133</v>
      </c>
      <c r="D58" s="99"/>
      <c r="E58" s="99"/>
      <c r="F58" s="208"/>
    </row>
    <row r="59" spans="1:9" x14ac:dyDescent="0.25">
      <c r="A59"/>
      <c r="B59" s="124" t="s">
        <v>58</v>
      </c>
      <c r="C59" s="136"/>
      <c r="D59" s="262" t="s">
        <v>260</v>
      </c>
      <c r="E59" s="135">
        <v>0.5</v>
      </c>
      <c r="F59" s="216" t="s">
        <v>265</v>
      </c>
    </row>
    <row r="60" spans="1:9" x14ac:dyDescent="0.25">
      <c r="A60"/>
      <c r="B60" s="124" t="s">
        <v>59</v>
      </c>
      <c r="C60" s="136"/>
      <c r="D60" s="262" t="s">
        <v>260</v>
      </c>
      <c r="E60" s="135">
        <v>0.5</v>
      </c>
      <c r="F60" s="216" t="s">
        <v>265</v>
      </c>
    </row>
    <row r="61" spans="1:9" x14ac:dyDescent="0.25">
      <c r="A61"/>
      <c r="B61" s="124" t="s">
        <v>60</v>
      </c>
      <c r="C61" s="136"/>
      <c r="D61" s="262" t="s">
        <v>260</v>
      </c>
      <c r="E61" s="135">
        <v>0.5</v>
      </c>
      <c r="F61" s="216" t="s">
        <v>265</v>
      </c>
    </row>
    <row r="62" spans="1:9" x14ac:dyDescent="0.25">
      <c r="A62"/>
      <c r="B62" s="124" t="s">
        <v>61</v>
      </c>
      <c r="C62" s="136"/>
      <c r="D62" s="262" t="s">
        <v>260</v>
      </c>
      <c r="E62" s="135">
        <v>0.5</v>
      </c>
      <c r="F62" s="216" t="s">
        <v>265</v>
      </c>
    </row>
    <row r="63" spans="1:9" x14ac:dyDescent="0.25">
      <c r="A63"/>
      <c r="B63" s="124" t="s">
        <v>47</v>
      </c>
      <c r="C63" s="137"/>
      <c r="D63" s="262" t="s">
        <v>260</v>
      </c>
      <c r="E63" s="135">
        <v>0.5</v>
      </c>
      <c r="F63" s="216" t="s">
        <v>265</v>
      </c>
    </row>
    <row r="64" spans="1:9" x14ac:dyDescent="0.25">
      <c r="A64"/>
      <c r="B64" s="124" t="s">
        <v>62</v>
      </c>
      <c r="C64" s="138"/>
      <c r="D64" s="262" t="s">
        <v>260</v>
      </c>
      <c r="E64" s="135">
        <v>5</v>
      </c>
      <c r="F64" s="216" t="s">
        <v>265</v>
      </c>
    </row>
    <row r="65" spans="1:6" x14ac:dyDescent="0.25">
      <c r="A65"/>
      <c r="B65" s="124" t="s">
        <v>63</v>
      </c>
      <c r="C65" s="138"/>
      <c r="D65" s="262" t="s">
        <v>260</v>
      </c>
      <c r="E65" s="141">
        <v>5</v>
      </c>
      <c r="F65" s="216" t="s">
        <v>265</v>
      </c>
    </row>
    <row r="66" spans="1:6" x14ac:dyDescent="0.25">
      <c r="A66"/>
      <c r="B66" s="124" t="s">
        <v>150</v>
      </c>
      <c r="C66" s="138"/>
      <c r="D66" s="262" t="s">
        <v>260</v>
      </c>
      <c r="E66" s="141">
        <v>0</v>
      </c>
      <c r="F66" s="216" t="s">
        <v>265</v>
      </c>
    </row>
    <row r="67" spans="1:6" x14ac:dyDescent="0.25">
      <c r="A67"/>
      <c r="B67" s="18"/>
      <c r="C67" s="100"/>
      <c r="D67" s="140"/>
      <c r="E67" s="263" t="s">
        <v>262</v>
      </c>
      <c r="F67" s="5"/>
    </row>
    <row r="68" spans="1:6" x14ac:dyDescent="0.25">
      <c r="A68"/>
      <c r="B68" s="18" t="s">
        <v>97</v>
      </c>
      <c r="C68" s="139"/>
      <c r="D68" s="18" t="s">
        <v>135</v>
      </c>
      <c r="E68" s="5"/>
      <c r="F68" s="5"/>
    </row>
    <row r="69" spans="1:6" x14ac:dyDescent="0.25">
      <c r="A69"/>
      <c r="B69" s="18" t="s">
        <v>98</v>
      </c>
      <c r="C69" s="139"/>
      <c r="D69" s="18" t="s">
        <v>135</v>
      </c>
      <c r="E69" s="5"/>
      <c r="F69" s="5"/>
    </row>
    <row r="70" spans="1:6" x14ac:dyDescent="0.25">
      <c r="A70"/>
      <c r="B70" s="4" t="s">
        <v>268</v>
      </c>
      <c r="C70" s="139">
        <v>0</v>
      </c>
      <c r="D70" s="18" t="s">
        <v>136</v>
      </c>
      <c r="E70" s="165">
        <v>0</v>
      </c>
      <c r="F70" s="209" t="s">
        <v>263</v>
      </c>
    </row>
  </sheetData>
  <pageMargins left="0.7" right="0.7" top="0.75" bottom="0.75" header="0.3" footer="0.3"/>
  <pageSetup scale="4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Scale up options</vt:lpstr>
      <vt:lpstr>Summary </vt:lpstr>
      <vt:lpstr>Population assumptions</vt:lpstr>
      <vt:lpstr>Diarrhea- ORS &amp; Zinc</vt:lpstr>
      <vt:lpstr>Pneumo-Antibiotics &amp; RRTs</vt:lpstr>
      <vt:lpstr>Additional iCCM Commodity Costs</vt:lpstr>
      <vt:lpstr>iCCM Delivery Costs</vt:lpstr>
      <vt:lpstr>Start Up CHW Costs</vt:lpstr>
      <vt:lpstr>Approximately_what_is_the_current_coverage_of_iCCM_in_this_country_as_of__latest</vt:lpstr>
      <vt:lpstr>'Additional iCCM Commodity Costs'!Print_Area</vt:lpstr>
      <vt:lpstr>'Diarrhea- ORS &amp; Zinc'!Print_Area</vt:lpstr>
      <vt:lpstr>'iCCM Delivery Costs'!Print_Area</vt:lpstr>
      <vt:lpstr>'Pneumo-Antibiotics &amp; RRTs'!Print_Area</vt:lpstr>
      <vt:lpstr>'Start Up CHW Costs'!Print_Area</vt:lpstr>
      <vt:lpstr>'Summary '!Print_Area</vt:lpstr>
      <vt:lpstr>Scale_up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Qureshi</dc:creator>
  <cp:lastModifiedBy>Elizabeth Hourani</cp:lastModifiedBy>
  <cp:lastPrinted>2013-10-29T18:50:28Z</cp:lastPrinted>
  <dcterms:created xsi:type="dcterms:W3CDTF">2013-10-25T11:17:39Z</dcterms:created>
  <dcterms:modified xsi:type="dcterms:W3CDTF">2019-01-03T18:27:50Z</dcterms:modified>
</cp:coreProperties>
</file>