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ehourani\Dropbox\CH TF\Website\Document Migration\Other Resources\"/>
    </mc:Choice>
  </mc:AlternateContent>
  <bookViews>
    <workbookView xWindow="0" yWindow="0" windowWidth="19200" windowHeight="11745" firstSheet="1" activeTab="1"/>
  </bookViews>
  <sheets>
    <sheet name="Scale up options" sheetId="1" state="hidden" r:id="rId1"/>
    <sheet name="Synthèse" sheetId="2" r:id="rId2"/>
    <sheet name="Hypothèses démographiques" sheetId="3" r:id="rId3"/>
    <sheet name="Diarrhée - SRO et zinc" sheetId="4" r:id="rId4"/>
    <sheet name="Antibiotiques et AMFR" sheetId="5" r:id="rId5"/>
    <sheet name="Coûts pdts suppl." sheetId="6" r:id="rId6"/>
    <sheet name="Coûts de la PEC-C" sheetId="7" r:id="rId7"/>
    <sheet name="Coûts d'implantation des ASC" sheetId="8" r:id="rId8"/>
  </sheets>
  <externalReferences>
    <externalReference r:id="rId9"/>
  </externalReferences>
  <definedNames>
    <definedName name="Approximately_what_is_the_current_coverage_of_iCCM_in_this_country_as_of__latest">Synthèse!$B$3</definedName>
    <definedName name="BP_Options">'[1]Data tables'!$C$23:$C$27</definedName>
    <definedName name="iCCM_coverage">#REF!</definedName>
    <definedName name="iCCM_districs">#REF!</definedName>
    <definedName name="iCCM_districts">#REF!</definedName>
    <definedName name="_xlnm.Print_Area" localSheetId="4">'Antibiotiques et AMFR'!$A$1:$J$61</definedName>
    <definedName name="_xlnm.Print_Area" localSheetId="6">'Coûts de la PEC-C'!$A$1:$J$71</definedName>
    <definedName name="_xlnm.Print_Area" localSheetId="7">'Coûts d''implantation des ASC'!$A$1:$J$70</definedName>
    <definedName name="_xlnm.Print_Area" localSheetId="5">'Coûts pdts suppl.'!$A$1:$J$55</definedName>
    <definedName name="_xlnm.Print_Area" localSheetId="3">'Diarrhée - SRO et zinc'!$A$1:$J$48</definedName>
    <definedName name="_xlnm.Print_Area" localSheetId="1">Synthèse!$A$1:$L$47</definedName>
    <definedName name="Scale_up">'Scale up options'!$C$3:$C$7</definedName>
    <definedName name="Yes_NO">'[1]Data tables'!$F$2:$F$3</definedName>
  </definedNames>
  <calcPr calcId="162913" concurrentCalc="0"/>
</workbook>
</file>

<file path=xl/calcChain.xml><?xml version="1.0" encoding="utf-8"?>
<calcChain xmlns="http://schemas.openxmlformats.org/spreadsheetml/2006/main">
  <c r="G25" i="2" l="1"/>
  <c r="G13" i="2"/>
  <c r="H25" i="2"/>
  <c r="H13" i="2"/>
  <c r="I25" i="2"/>
  <c r="I13" i="2"/>
  <c r="J25" i="2"/>
  <c r="J13" i="2"/>
  <c r="G26" i="2"/>
  <c r="G14" i="2"/>
  <c r="H26" i="2"/>
  <c r="H14" i="2"/>
  <c r="I26" i="2"/>
  <c r="I14" i="2"/>
  <c r="J26" i="2"/>
  <c r="J14" i="2"/>
  <c r="G27" i="2"/>
  <c r="C60" i="5"/>
  <c r="G15" i="2"/>
  <c r="H27" i="2"/>
  <c r="I27" i="2"/>
  <c r="I15" i="2"/>
  <c r="J27" i="2"/>
  <c r="G28" i="2"/>
  <c r="G16" i="2"/>
  <c r="H28" i="2"/>
  <c r="H16" i="2"/>
  <c r="I28" i="2"/>
  <c r="I16" i="2"/>
  <c r="J28" i="2"/>
  <c r="J16" i="2"/>
  <c r="G29" i="2"/>
  <c r="H29" i="2"/>
  <c r="I29" i="2"/>
  <c r="J29" i="2"/>
  <c r="G33" i="2"/>
  <c r="H33" i="2"/>
  <c r="I33" i="2"/>
  <c r="J33" i="2"/>
  <c r="G36" i="2"/>
  <c r="H36" i="2"/>
  <c r="I36" i="2"/>
  <c r="J36" i="2"/>
  <c r="G37" i="2"/>
  <c r="H37" i="2"/>
  <c r="I37" i="2"/>
  <c r="J37" i="2"/>
  <c r="A2" i="3"/>
  <c r="B2" i="3"/>
  <c r="A3" i="3"/>
  <c r="B3" i="3"/>
  <c r="C11" i="3"/>
  <c r="D11" i="3"/>
  <c r="E11" i="3"/>
  <c r="F11" i="3"/>
  <c r="G11" i="3"/>
  <c r="H11" i="3"/>
  <c r="I11" i="3"/>
  <c r="C13" i="3"/>
  <c r="D13" i="3"/>
  <c r="E13" i="3"/>
  <c r="F13" i="3"/>
  <c r="G13" i="3"/>
  <c r="H13" i="3"/>
  <c r="I13" i="3"/>
  <c r="A2" i="4"/>
  <c r="B2" i="4"/>
  <c r="A3" i="4"/>
  <c r="B3" i="4"/>
  <c r="J3" i="4"/>
  <c r="C7" i="4"/>
  <c r="D7" i="4"/>
  <c r="E7" i="4"/>
  <c r="F7" i="4"/>
  <c r="G7" i="4"/>
  <c r="H7" i="4"/>
  <c r="I7" i="4"/>
  <c r="C8" i="4"/>
  <c r="D8" i="4"/>
  <c r="E8" i="4"/>
  <c r="F8" i="4"/>
  <c r="G8" i="4"/>
  <c r="H8" i="4"/>
  <c r="I8" i="4"/>
  <c r="C11" i="4"/>
  <c r="D11" i="4"/>
  <c r="E11" i="4"/>
  <c r="F11" i="4"/>
  <c r="G11" i="4"/>
  <c r="H11" i="4"/>
  <c r="I11" i="4"/>
  <c r="C16" i="4"/>
  <c r="D16" i="4"/>
  <c r="E16" i="4"/>
  <c r="F16" i="4"/>
  <c r="F20" i="4"/>
  <c r="G16" i="4"/>
  <c r="H16" i="4"/>
  <c r="H20" i="4"/>
  <c r="I16" i="4"/>
  <c r="E20" i="4"/>
  <c r="E24" i="4"/>
  <c r="G20" i="4"/>
  <c r="G24" i="4"/>
  <c r="I20" i="4"/>
  <c r="I24" i="4"/>
  <c r="C28" i="4"/>
  <c r="D28" i="4"/>
  <c r="E28" i="4"/>
  <c r="F28" i="4"/>
  <c r="G28" i="4"/>
  <c r="H28" i="4"/>
  <c r="I28" i="4"/>
  <c r="C32" i="4"/>
  <c r="D32" i="4"/>
  <c r="D33" i="4"/>
  <c r="F36" i="4"/>
  <c r="E32" i="4"/>
  <c r="F32" i="4"/>
  <c r="F33" i="4"/>
  <c r="H36" i="4"/>
  <c r="G32" i="4"/>
  <c r="H32" i="4"/>
  <c r="H33" i="4"/>
  <c r="I32" i="4"/>
  <c r="C33" i="4"/>
  <c r="E33" i="4"/>
  <c r="G33" i="4"/>
  <c r="I33" i="4"/>
  <c r="J33" i="4"/>
  <c r="E36" i="4"/>
  <c r="E40" i="4"/>
  <c r="G36" i="4"/>
  <c r="G40" i="4"/>
  <c r="I36" i="4"/>
  <c r="I40" i="4"/>
  <c r="A2" i="5"/>
  <c r="B2" i="5"/>
  <c r="A3" i="5"/>
  <c r="B3" i="5"/>
  <c r="J4" i="5"/>
  <c r="C7" i="5"/>
  <c r="D7" i="5"/>
  <c r="E7" i="5"/>
  <c r="F7" i="5"/>
  <c r="G7" i="5"/>
  <c r="H7" i="5"/>
  <c r="I7" i="5"/>
  <c r="C8" i="5"/>
  <c r="D8" i="5"/>
  <c r="E8" i="5"/>
  <c r="F8" i="5"/>
  <c r="G8" i="5"/>
  <c r="H8" i="5"/>
  <c r="I8" i="5"/>
  <c r="C9" i="5"/>
  <c r="D9" i="5"/>
  <c r="E9" i="5"/>
  <c r="F9" i="5"/>
  <c r="G9" i="5"/>
  <c r="H9" i="5"/>
  <c r="I9" i="5"/>
  <c r="C10" i="5"/>
  <c r="D10" i="5"/>
  <c r="E10" i="5"/>
  <c r="F10" i="5"/>
  <c r="G10" i="5"/>
  <c r="H10" i="5"/>
  <c r="I10" i="5"/>
  <c r="C19" i="5"/>
  <c r="D19" i="5"/>
  <c r="E19" i="5"/>
  <c r="F19" i="5"/>
  <c r="G19" i="5"/>
  <c r="H19" i="5"/>
  <c r="I19" i="5"/>
  <c r="C28" i="5"/>
  <c r="D28" i="5"/>
  <c r="E28" i="5"/>
  <c r="F28" i="5"/>
  <c r="G28" i="5"/>
  <c r="H28" i="5"/>
  <c r="I28" i="5"/>
  <c r="A2" i="6"/>
  <c r="B2" i="6"/>
  <c r="A3" i="6"/>
  <c r="B3" i="6"/>
  <c r="J4" i="6"/>
  <c r="K4" i="6"/>
  <c r="C7" i="6"/>
  <c r="D7" i="6"/>
  <c r="E7" i="6"/>
  <c r="F7" i="6"/>
  <c r="G7" i="6"/>
  <c r="H7" i="6"/>
  <c r="I7" i="6"/>
  <c r="C8" i="6"/>
  <c r="D8" i="6"/>
  <c r="E8" i="6"/>
  <c r="F8" i="6"/>
  <c r="G8" i="6"/>
  <c r="H8" i="6"/>
  <c r="I8" i="6"/>
  <c r="C9" i="6"/>
  <c r="D9" i="6"/>
  <c r="E9" i="6"/>
  <c r="F9" i="6"/>
  <c r="G9" i="6"/>
  <c r="H9" i="6"/>
  <c r="I9" i="6"/>
  <c r="C26" i="6"/>
  <c r="D26" i="6"/>
  <c r="D27" i="6"/>
  <c r="D28" i="6"/>
  <c r="D29" i="6"/>
  <c r="D30" i="6"/>
  <c r="D31" i="6"/>
  <c r="D36" i="6"/>
  <c r="E26" i="6"/>
  <c r="G26" i="6"/>
  <c r="G27" i="6"/>
  <c r="G28" i="6"/>
  <c r="G29" i="6"/>
  <c r="G30" i="6"/>
  <c r="G31" i="6"/>
  <c r="G36" i="6"/>
  <c r="G39" i="6"/>
  <c r="H26" i="6"/>
  <c r="I26" i="6"/>
  <c r="I27" i="6"/>
  <c r="I28" i="6"/>
  <c r="I29" i="6"/>
  <c r="I30" i="6"/>
  <c r="I31" i="6"/>
  <c r="I36" i="6"/>
  <c r="I39" i="6"/>
  <c r="C27" i="6"/>
  <c r="E27" i="6"/>
  <c r="H27" i="6"/>
  <c r="C28" i="6"/>
  <c r="E28" i="6"/>
  <c r="H28" i="6"/>
  <c r="C29" i="6"/>
  <c r="E29" i="6"/>
  <c r="H29" i="6"/>
  <c r="C30" i="6"/>
  <c r="E30" i="6"/>
  <c r="H30" i="6"/>
  <c r="C31" i="6"/>
  <c r="E31" i="6"/>
  <c r="H31" i="6"/>
  <c r="C32" i="6"/>
  <c r="D32" i="6"/>
  <c r="E32" i="6"/>
  <c r="F32" i="6"/>
  <c r="G32" i="6"/>
  <c r="H32" i="6"/>
  <c r="I32" i="6"/>
  <c r="C33" i="6"/>
  <c r="D33" i="6"/>
  <c r="E33" i="6"/>
  <c r="F33" i="6"/>
  <c r="G33" i="6"/>
  <c r="H33" i="6"/>
  <c r="I33" i="6"/>
  <c r="C34" i="6"/>
  <c r="D34" i="6"/>
  <c r="E34" i="6"/>
  <c r="F34" i="6"/>
  <c r="G34" i="6"/>
  <c r="H34" i="6"/>
  <c r="I34" i="6"/>
  <c r="C36" i="6"/>
  <c r="E36" i="6"/>
  <c r="H36" i="6"/>
  <c r="H39" i="6"/>
  <c r="E39" i="6"/>
  <c r="E43" i="6"/>
  <c r="F39" i="6"/>
  <c r="F43" i="6"/>
  <c r="A2" i="7"/>
  <c r="B2" i="7"/>
  <c r="A3" i="7"/>
  <c r="B3" i="7"/>
  <c r="C7" i="7"/>
  <c r="D7" i="7"/>
  <c r="E7" i="7"/>
  <c r="F7" i="7"/>
  <c r="G7" i="7"/>
  <c r="H7" i="7"/>
  <c r="I7" i="7"/>
  <c r="C8" i="7"/>
  <c r="D8" i="7"/>
  <c r="D10" i="7"/>
  <c r="E8" i="7"/>
  <c r="F8" i="7"/>
  <c r="F10" i="7"/>
  <c r="G8" i="7"/>
  <c r="H8" i="7"/>
  <c r="H10" i="7"/>
  <c r="I8" i="7"/>
  <c r="C9" i="7"/>
  <c r="D9" i="7"/>
  <c r="E9" i="7"/>
  <c r="F9" i="7"/>
  <c r="G9" i="7"/>
  <c r="H9" i="7"/>
  <c r="I9" i="7"/>
  <c r="B10" i="7"/>
  <c r="C10" i="7"/>
  <c r="E10" i="7"/>
  <c r="G10" i="7"/>
  <c r="I10" i="7"/>
  <c r="B11" i="7"/>
  <c r="B12" i="7"/>
  <c r="B13" i="7"/>
  <c r="B14" i="7"/>
  <c r="B15" i="7"/>
  <c r="B11" i="5"/>
  <c r="C15" i="7"/>
  <c r="C11" i="5"/>
  <c r="C41" i="5"/>
  <c r="C42" i="5"/>
  <c r="D15" i="7"/>
  <c r="D11" i="5"/>
  <c r="D41" i="5"/>
  <c r="D42" i="5"/>
  <c r="E15" i="7"/>
  <c r="E11" i="5"/>
  <c r="E41" i="5"/>
  <c r="E42" i="5"/>
  <c r="E45" i="5"/>
  <c r="E49" i="5"/>
  <c r="F15" i="7"/>
  <c r="F11" i="5"/>
  <c r="F41" i="5"/>
  <c r="F42" i="5"/>
  <c r="F45" i="5"/>
  <c r="B28" i="2"/>
  <c r="G15" i="7"/>
  <c r="G11" i="5"/>
  <c r="G41" i="5"/>
  <c r="G42" i="5"/>
  <c r="G45" i="5"/>
  <c r="H15" i="7"/>
  <c r="H11" i="5"/>
  <c r="H41" i="5"/>
  <c r="H42" i="5"/>
  <c r="H45" i="5"/>
  <c r="D28" i="2"/>
  <c r="I15" i="7"/>
  <c r="I11" i="5"/>
  <c r="I41" i="5"/>
  <c r="I42" i="5"/>
  <c r="I45" i="5"/>
  <c r="D19" i="7"/>
  <c r="F19" i="7"/>
  <c r="H19" i="7"/>
  <c r="C20" i="7"/>
  <c r="D20" i="7"/>
  <c r="E20" i="7"/>
  <c r="F20" i="7"/>
  <c r="G20" i="7"/>
  <c r="H20" i="7"/>
  <c r="I20" i="7"/>
  <c r="C21" i="7"/>
  <c r="D21" i="7"/>
  <c r="E21" i="7"/>
  <c r="F21" i="7"/>
  <c r="G21" i="7"/>
  <c r="H21" i="7"/>
  <c r="I21" i="7"/>
  <c r="C22" i="7"/>
  <c r="D22" i="7"/>
  <c r="E22" i="7"/>
  <c r="F22" i="7"/>
  <c r="G22" i="7"/>
  <c r="H22" i="7"/>
  <c r="I22" i="7"/>
  <c r="D23" i="7"/>
  <c r="F23" i="7"/>
  <c r="H23" i="7"/>
  <c r="C24" i="7"/>
  <c r="D24" i="7"/>
  <c r="E24" i="7"/>
  <c r="F24" i="7"/>
  <c r="G24" i="7"/>
  <c r="H24" i="7"/>
  <c r="I24" i="7"/>
  <c r="C25" i="7"/>
  <c r="D25" i="7"/>
  <c r="E25" i="7"/>
  <c r="F25" i="7"/>
  <c r="G25" i="7"/>
  <c r="H25" i="7"/>
  <c r="I25" i="7"/>
  <c r="C26" i="7"/>
  <c r="D26" i="7"/>
  <c r="E26" i="7"/>
  <c r="F26" i="7"/>
  <c r="G26" i="7"/>
  <c r="H26" i="7"/>
  <c r="I26" i="7"/>
  <c r="D27" i="7"/>
  <c r="F27" i="7"/>
  <c r="H27" i="7"/>
  <c r="C32" i="7"/>
  <c r="E32" i="7"/>
  <c r="G32" i="7"/>
  <c r="I32" i="7"/>
  <c r="D33" i="7"/>
  <c r="F33" i="7"/>
  <c r="H33" i="7"/>
  <c r="C34" i="7"/>
  <c r="E34" i="7"/>
  <c r="G34" i="7"/>
  <c r="I34" i="7"/>
  <c r="D35" i="7"/>
  <c r="F35" i="7"/>
  <c r="H35" i="7"/>
  <c r="C36" i="7"/>
  <c r="E36" i="7"/>
  <c r="G36" i="7"/>
  <c r="I36" i="7"/>
  <c r="D37" i="7"/>
  <c r="F37" i="7"/>
  <c r="H37" i="7"/>
  <c r="C38" i="7"/>
  <c r="E38" i="7"/>
  <c r="G38" i="7"/>
  <c r="I38" i="7"/>
  <c r="D39" i="7"/>
  <c r="F39" i="7"/>
  <c r="H39" i="7"/>
  <c r="C40" i="7"/>
  <c r="E40" i="7"/>
  <c r="G40" i="7"/>
  <c r="I40" i="7"/>
  <c r="A2" i="8"/>
  <c r="B2" i="8"/>
  <c r="A3" i="8"/>
  <c r="B3" i="8"/>
  <c r="C8" i="8"/>
  <c r="D8" i="8"/>
  <c r="E8" i="8"/>
  <c r="F8" i="8"/>
  <c r="G8" i="8"/>
  <c r="H8" i="8"/>
  <c r="I8" i="8"/>
  <c r="C9" i="8"/>
  <c r="D9" i="8"/>
  <c r="E9" i="8"/>
  <c r="F9" i="8"/>
  <c r="G9" i="8"/>
  <c r="H9" i="8"/>
  <c r="I9" i="8"/>
  <c r="C10" i="8"/>
  <c r="D10" i="8"/>
  <c r="E10" i="8"/>
  <c r="F10" i="8"/>
  <c r="G10" i="8"/>
  <c r="H10" i="8"/>
  <c r="I10" i="8"/>
  <c r="C11" i="8"/>
  <c r="D11" i="8"/>
  <c r="E11" i="8"/>
  <c r="F11" i="8"/>
  <c r="G11" i="8"/>
  <c r="H11" i="8"/>
  <c r="I11" i="8"/>
  <c r="K11" i="8"/>
  <c r="C12" i="8"/>
  <c r="D12" i="8"/>
  <c r="E12" i="8"/>
  <c r="K12" i="8"/>
  <c r="C13" i="8"/>
  <c r="D13" i="8"/>
  <c r="E13" i="8"/>
  <c r="F13" i="8"/>
  <c r="G13" i="8"/>
  <c r="H13" i="8"/>
  <c r="I13" i="8"/>
  <c r="K13" i="8"/>
  <c r="C14" i="8"/>
  <c r="D14" i="8"/>
  <c r="E14" i="8"/>
  <c r="F14" i="8"/>
  <c r="G14" i="8"/>
  <c r="H14" i="8"/>
  <c r="I14" i="8"/>
  <c r="C15" i="8"/>
  <c r="D15" i="8"/>
  <c r="E15" i="8"/>
  <c r="F15" i="8"/>
  <c r="G15" i="8"/>
  <c r="H15" i="8"/>
  <c r="I15" i="8"/>
  <c r="C16" i="8"/>
  <c r="D16" i="8"/>
  <c r="E16" i="8"/>
  <c r="F16" i="8"/>
  <c r="G16" i="8"/>
  <c r="H16" i="8"/>
  <c r="C20" i="8"/>
  <c r="E20" i="8"/>
  <c r="G20" i="8"/>
  <c r="C21" i="8"/>
  <c r="D21" i="8"/>
  <c r="E21" i="8"/>
  <c r="F21" i="8"/>
  <c r="G21" i="8"/>
  <c r="H21" i="8"/>
  <c r="C22" i="8"/>
  <c r="E22" i="8"/>
  <c r="G22" i="8"/>
  <c r="C23" i="8"/>
  <c r="D23" i="8"/>
  <c r="E23" i="8"/>
  <c r="F23" i="8"/>
  <c r="G23" i="8"/>
  <c r="H23" i="8"/>
  <c r="C24" i="8"/>
  <c r="E24" i="8"/>
  <c r="G24" i="8"/>
  <c r="C25" i="8"/>
  <c r="D25" i="8"/>
  <c r="E25" i="8"/>
  <c r="F25" i="8"/>
  <c r="G25" i="8"/>
  <c r="H25" i="8"/>
  <c r="C26" i="8"/>
  <c r="E26" i="8"/>
  <c r="G26" i="8"/>
  <c r="C27" i="8"/>
  <c r="D27" i="8"/>
  <c r="E27" i="8"/>
  <c r="F27" i="8"/>
  <c r="G27" i="8"/>
  <c r="H27" i="8"/>
  <c r="E28" i="8"/>
  <c r="E31" i="8"/>
  <c r="E36" i="8"/>
  <c r="G28" i="8"/>
  <c r="G31" i="8"/>
  <c r="C41" i="8"/>
  <c r="D41" i="8"/>
  <c r="E41" i="8"/>
  <c r="G41" i="8"/>
  <c r="G42" i="8"/>
  <c r="G43" i="8"/>
  <c r="G44" i="8"/>
  <c r="G47" i="8"/>
  <c r="H41" i="8"/>
  <c r="C42" i="8"/>
  <c r="D42" i="8"/>
  <c r="E42" i="8"/>
  <c r="H42" i="8"/>
  <c r="C43" i="8"/>
  <c r="D43" i="8"/>
  <c r="E43" i="8"/>
  <c r="F43" i="8"/>
  <c r="H43" i="8"/>
  <c r="I43" i="8"/>
  <c r="E44" i="8"/>
  <c r="E47" i="8"/>
  <c r="E52" i="8"/>
  <c r="H44" i="8"/>
  <c r="H47" i="8"/>
  <c r="F47" i="8"/>
  <c r="F52" i="8"/>
  <c r="D37" i="2"/>
  <c r="N37" i="2"/>
  <c r="C37" i="2"/>
  <c r="M37" i="2"/>
  <c r="H52" i="8"/>
  <c r="B37" i="2"/>
  <c r="L37" i="2"/>
  <c r="G52" i="8"/>
  <c r="B36" i="2"/>
  <c r="L36" i="2"/>
  <c r="G36" i="8"/>
  <c r="H20" i="8"/>
  <c r="H22" i="8"/>
  <c r="F20" i="8"/>
  <c r="F22" i="8"/>
  <c r="D20" i="8"/>
  <c r="D22" i="8"/>
  <c r="E28" i="2"/>
  <c r="I49" i="5"/>
  <c r="C28" i="2"/>
  <c r="G49" i="5"/>
  <c r="H26" i="8"/>
  <c r="F26" i="8"/>
  <c r="D26" i="8"/>
  <c r="H24" i="8"/>
  <c r="F24" i="8"/>
  <c r="D24" i="8"/>
  <c r="D29" i="2"/>
  <c r="N29" i="2"/>
  <c r="C29" i="2"/>
  <c r="M29" i="2"/>
  <c r="H43" i="6"/>
  <c r="E29" i="2"/>
  <c r="O29" i="2"/>
  <c r="I43" i="6"/>
  <c r="B29" i="2"/>
  <c r="L29" i="2"/>
  <c r="G43" i="6"/>
  <c r="I16" i="8"/>
  <c r="H40" i="7"/>
  <c r="F40" i="7"/>
  <c r="D40" i="7"/>
  <c r="I39" i="7"/>
  <c r="G39" i="7"/>
  <c r="E39" i="7"/>
  <c r="C39" i="7"/>
  <c r="H38" i="7"/>
  <c r="F38" i="7"/>
  <c r="D38" i="7"/>
  <c r="I37" i="7"/>
  <c r="G37" i="7"/>
  <c r="E37" i="7"/>
  <c r="C37" i="7"/>
  <c r="H36" i="7"/>
  <c r="F36" i="7"/>
  <c r="D36" i="7"/>
  <c r="I35" i="7"/>
  <c r="I33" i="7"/>
  <c r="I41" i="7"/>
  <c r="G35" i="7"/>
  <c r="E35" i="7"/>
  <c r="C35" i="7"/>
  <c r="H34" i="7"/>
  <c r="F34" i="7"/>
  <c r="D34" i="7"/>
  <c r="G33" i="7"/>
  <c r="G41" i="7"/>
  <c r="E33" i="7"/>
  <c r="E41" i="7"/>
  <c r="C33" i="7"/>
  <c r="C41" i="7"/>
  <c r="H32" i="7"/>
  <c r="F32" i="7"/>
  <c r="F41" i="7"/>
  <c r="F45" i="7"/>
  <c r="F50" i="7"/>
  <c r="D32" i="7"/>
  <c r="I19" i="7"/>
  <c r="G19" i="7"/>
  <c r="E19" i="7"/>
  <c r="C19" i="7"/>
  <c r="D16" i="2"/>
  <c r="N28" i="2"/>
  <c r="N16" i="2"/>
  <c r="B16" i="2"/>
  <c r="L28" i="2"/>
  <c r="L16" i="2"/>
  <c r="I11" i="7"/>
  <c r="I12" i="8"/>
  <c r="G11" i="7"/>
  <c r="G12" i="8"/>
  <c r="H10" i="6"/>
  <c r="F10" i="6"/>
  <c r="D10" i="6"/>
  <c r="B10" i="6"/>
  <c r="E32" i="5"/>
  <c r="E36" i="5"/>
  <c r="G32" i="5"/>
  <c r="I32" i="5"/>
  <c r="F32" i="5"/>
  <c r="H32" i="5"/>
  <c r="H49" i="5"/>
  <c r="D25" i="2"/>
  <c r="H24" i="4"/>
  <c r="B25" i="2"/>
  <c r="F24" i="4"/>
  <c r="J15" i="2"/>
  <c r="H15" i="2"/>
  <c r="H11" i="7"/>
  <c r="H12" i="8"/>
  <c r="F11" i="7"/>
  <c r="F12" i="8"/>
  <c r="I10" i="6"/>
  <c r="G10" i="6"/>
  <c r="E10" i="6"/>
  <c r="C10" i="6"/>
  <c r="F49" i="5"/>
  <c r="D26" i="2"/>
  <c r="H40" i="4"/>
  <c r="B26" i="2"/>
  <c r="F40" i="4"/>
  <c r="E26" i="2"/>
  <c r="C26" i="2"/>
  <c r="E25" i="2"/>
  <c r="C25" i="2"/>
  <c r="C13" i="2"/>
  <c r="M25" i="2"/>
  <c r="M13" i="2"/>
  <c r="C14" i="2"/>
  <c r="M26" i="2"/>
  <c r="M14" i="2"/>
  <c r="B13" i="2"/>
  <c r="L25" i="2"/>
  <c r="L13" i="2"/>
  <c r="D13" i="2"/>
  <c r="N25" i="2"/>
  <c r="N13" i="2"/>
  <c r="D27" i="2"/>
  <c r="H36" i="5"/>
  <c r="E27" i="2"/>
  <c r="I36" i="5"/>
  <c r="E23" i="7"/>
  <c r="E27" i="7"/>
  <c r="E45" i="7"/>
  <c r="E50" i="7"/>
  <c r="E13" i="2"/>
  <c r="O25" i="2"/>
  <c r="O13" i="2"/>
  <c r="E14" i="2"/>
  <c r="O26" i="2"/>
  <c r="O14" i="2"/>
  <c r="B14" i="2"/>
  <c r="L26" i="2"/>
  <c r="L14" i="2"/>
  <c r="D14" i="2"/>
  <c r="N26" i="2"/>
  <c r="N14" i="2"/>
  <c r="B27" i="2"/>
  <c r="F36" i="5"/>
  <c r="C27" i="2"/>
  <c r="G36" i="5"/>
  <c r="C23" i="7"/>
  <c r="C27" i="7"/>
  <c r="G23" i="7"/>
  <c r="G27" i="7"/>
  <c r="G45" i="7"/>
  <c r="D41" i="7"/>
  <c r="H41" i="7"/>
  <c r="H45" i="7"/>
  <c r="F28" i="8"/>
  <c r="F31" i="8"/>
  <c r="F36" i="8"/>
  <c r="H28" i="8"/>
  <c r="H31" i="8"/>
  <c r="I23" i="7"/>
  <c r="I27" i="7"/>
  <c r="I45" i="7"/>
  <c r="I21" i="8"/>
  <c r="I23" i="8"/>
  <c r="I25" i="8"/>
  <c r="I27" i="8"/>
  <c r="I26" i="8"/>
  <c r="I41" i="8"/>
  <c r="I42" i="8"/>
  <c r="I20" i="8"/>
  <c r="I22" i="8"/>
  <c r="I24" i="8"/>
  <c r="C16" i="2"/>
  <c r="M28" i="2"/>
  <c r="M16" i="2"/>
  <c r="E16" i="2"/>
  <c r="O28" i="2"/>
  <c r="O16" i="2"/>
  <c r="B33" i="2"/>
  <c r="L33" i="2"/>
  <c r="G50" i="7"/>
  <c r="E33" i="2"/>
  <c r="O33" i="2"/>
  <c r="I50" i="7"/>
  <c r="I28" i="8"/>
  <c r="I31" i="8"/>
  <c r="I44" i="8"/>
  <c r="I47" i="8"/>
  <c r="D36" i="2"/>
  <c r="N36" i="2"/>
  <c r="C36" i="2"/>
  <c r="M36" i="2"/>
  <c r="H36" i="8"/>
  <c r="D33" i="2"/>
  <c r="N33" i="2"/>
  <c r="C33" i="2"/>
  <c r="M33" i="2"/>
  <c r="H50" i="7"/>
  <c r="C15" i="2"/>
  <c r="M27" i="2"/>
  <c r="M15" i="2"/>
  <c r="B15" i="2"/>
  <c r="L27" i="2"/>
  <c r="L15" i="2"/>
  <c r="E15" i="2"/>
  <c r="O27" i="2"/>
  <c r="O15" i="2"/>
  <c r="D15" i="2"/>
  <c r="N27" i="2"/>
  <c r="N15" i="2"/>
  <c r="E36" i="2"/>
  <c r="O36" i="2"/>
  <c r="I36" i="8"/>
  <c r="E37" i="2"/>
  <c r="O37" i="2"/>
  <c r="I52" i="8"/>
</calcChain>
</file>

<file path=xl/comments1.xml><?xml version="1.0" encoding="utf-8"?>
<comments xmlns="http://schemas.openxmlformats.org/spreadsheetml/2006/main">
  <authors>
    <author>Angelineh</author>
  </authors>
  <commentList>
    <comment ref="B9" authorId="0" shapeId="0">
      <text>
        <r>
          <rPr>
            <b/>
            <sz val="9"/>
            <color indexed="81"/>
            <rFont val="Tahoma"/>
          </rPr>
          <t>Angelineh:</t>
        </r>
        <r>
          <rPr>
            <sz val="9"/>
            <color indexed="81"/>
            <rFont val="Tahoma"/>
          </rPr>
          <t xml:space="preserve">
Attn : repetition of « population » in source.</t>
        </r>
      </text>
    </comment>
  </commentList>
</comments>
</file>

<file path=xl/comments2.xml><?xml version="1.0" encoding="utf-8"?>
<comments xmlns="http://schemas.openxmlformats.org/spreadsheetml/2006/main">
  <authors>
    <author>Travor Mabugu</author>
    <author>Angelineh</author>
  </authors>
  <commentList>
    <comment ref="B8" authorId="0" shapeId="0">
      <text>
        <r>
          <rPr>
            <b/>
            <sz val="9"/>
            <color indexed="8"/>
            <rFont val="Tahoma"/>
            <family val="2"/>
          </rPr>
          <t>Travor Mabugu :</t>
        </r>
        <r>
          <rPr>
            <sz val="9"/>
            <color indexed="8"/>
            <rFont val="Tahoma"/>
            <family val="2"/>
          </rPr>
          <t xml:space="preserve">
Il s'agit des enfants de moins de 5 ans habitant en zone rurale et n'ayant pas accès à des installations sanitaires</t>
        </r>
      </text>
    </comment>
    <comment ref="J13" authorId="1" shapeId="0">
      <text>
        <r>
          <rPr>
            <b/>
            <sz val="9"/>
            <color indexed="81"/>
            <rFont val="Tahoma"/>
          </rPr>
          <t>Angelineh:</t>
        </r>
        <r>
          <rPr>
            <sz val="9"/>
            <color indexed="81"/>
            <rFont val="Tahoma"/>
          </rPr>
          <t xml:space="preserve">
Attn : typo in source (« the » instead of « then »)</t>
        </r>
      </text>
    </comment>
    <comment ref="J15" authorId="1" shapeId="0">
      <text>
        <r>
          <rPr>
            <b/>
            <sz val="9"/>
            <color indexed="81"/>
            <rFont val="Tahoma"/>
          </rPr>
          <t>Angelineh:</t>
        </r>
        <r>
          <rPr>
            <sz val="9"/>
            <color indexed="81"/>
            <rFont val="Tahoma"/>
          </rPr>
          <t xml:space="preserve">
Attn : word missing in last sentence in source.</t>
        </r>
      </text>
    </comment>
    <comment ref="K15" authorId="1" shapeId="0">
      <text>
        <r>
          <rPr>
            <b/>
            <sz val="9"/>
            <color indexed="81"/>
            <rFont val="Tahoma"/>
          </rPr>
          <t>Angelineh:</t>
        </r>
        <r>
          <rPr>
            <sz val="9"/>
            <color indexed="81"/>
            <rFont val="Tahoma"/>
          </rPr>
          <t xml:space="preserve">
Attn : typo in source.</t>
        </r>
      </text>
    </comment>
    <comment ref="K29" authorId="1" shapeId="0">
      <text>
        <r>
          <rPr>
            <b/>
            <sz val="9"/>
            <color indexed="81"/>
            <rFont val="Tahoma"/>
          </rPr>
          <t>Angelineh:</t>
        </r>
        <r>
          <rPr>
            <sz val="9"/>
            <color indexed="81"/>
            <rFont val="Tahoma"/>
          </rPr>
          <t xml:space="preserve">
Attn : typo in source « of » instead of « or ».</t>
        </r>
      </text>
    </comment>
    <comment ref="J30" authorId="1" shapeId="0">
      <text>
        <r>
          <rPr>
            <b/>
            <sz val="9"/>
            <color indexed="81"/>
            <rFont val="Tahoma"/>
          </rPr>
          <t>Angelineh:</t>
        </r>
        <r>
          <rPr>
            <sz val="9"/>
            <color indexed="81"/>
            <rFont val="Tahoma"/>
          </rPr>
          <t xml:space="preserve">
Attn : typo in source (« the » instead of « then »)</t>
        </r>
      </text>
    </comment>
    <comment ref="J32" authorId="1" shapeId="0">
      <text>
        <r>
          <rPr>
            <b/>
            <sz val="9"/>
            <color indexed="81"/>
            <rFont val="Tahoma"/>
          </rPr>
          <t>Angelineh:</t>
        </r>
        <r>
          <rPr>
            <sz val="9"/>
            <color indexed="81"/>
            <rFont val="Tahoma"/>
          </rPr>
          <t xml:space="preserve">
Attn : word missing in last sentence in source.</t>
        </r>
      </text>
    </comment>
    <comment ref="K32" authorId="1" shapeId="0">
      <text>
        <r>
          <rPr>
            <b/>
            <sz val="9"/>
            <color indexed="81"/>
            <rFont val="Tahoma"/>
          </rPr>
          <t>Angelineh:</t>
        </r>
        <r>
          <rPr>
            <sz val="9"/>
            <color indexed="81"/>
            <rFont val="Tahoma"/>
          </rPr>
          <t xml:space="preserve">
Attn : typo in source.</t>
        </r>
      </text>
    </comment>
    <comment ref="D45" authorId="1" shapeId="0">
      <text>
        <r>
          <rPr>
            <b/>
            <sz val="9"/>
            <color indexed="81"/>
            <rFont val="Tahoma"/>
          </rPr>
          <t>Angelineh:</t>
        </r>
        <r>
          <rPr>
            <sz val="9"/>
            <color indexed="81"/>
            <rFont val="Tahoma"/>
          </rPr>
          <t xml:space="preserve">
Attn: typo in source.</t>
        </r>
      </text>
    </comment>
    <comment ref="C47" authorId="0" shapeId="0">
      <text>
        <r>
          <rPr>
            <b/>
            <sz val="9"/>
            <color indexed="8"/>
            <rFont val="Tahoma"/>
            <family val="2"/>
          </rPr>
          <t>Travor Mabugu :</t>
        </r>
        <r>
          <rPr>
            <sz val="9"/>
            <color indexed="8"/>
            <rFont val="Tahoma"/>
            <family val="2"/>
          </rPr>
          <t xml:space="preserve">
Indiquer le coût par traitement, pas par sachet. </t>
        </r>
        <r>
          <rPr>
            <sz val="9"/>
            <color indexed="8"/>
            <rFont val="Tahoma"/>
            <family val="2"/>
          </rPr>
          <t xml:space="preserve"> </t>
        </r>
        <r>
          <rPr>
            <sz val="9"/>
            <color indexed="8"/>
            <rFont val="Tahoma"/>
            <family val="2"/>
          </rPr>
          <t>Le nombre de sachets par patient devrait être le même que celui utilisé dans les estimations épidémiologiques plus haut</t>
        </r>
        <r>
          <rPr>
            <b/>
            <sz val="8"/>
            <rFont val="Tahoma"/>
            <family val="2"/>
          </rPr>
          <t xml:space="preserve">
</t>
        </r>
      </text>
    </comment>
    <comment ref="C48" authorId="0" shapeId="0">
      <text>
        <r>
          <rPr>
            <b/>
            <sz val="9"/>
            <color indexed="8"/>
            <rFont val="Tahoma"/>
            <family val="2"/>
          </rPr>
          <t>Travor Mabugu :</t>
        </r>
        <r>
          <rPr>
            <sz val="9"/>
            <color indexed="8"/>
            <rFont val="Tahoma"/>
            <family val="2"/>
          </rPr>
          <t xml:space="preserve">
Indiquer le coût par traitement, pas par comprimé. </t>
        </r>
        <r>
          <rPr>
            <sz val="9"/>
            <color indexed="8"/>
            <rFont val="Tahoma"/>
            <family val="2"/>
          </rPr>
          <t xml:space="preserve"> </t>
        </r>
        <r>
          <rPr>
            <sz val="9"/>
            <color indexed="8"/>
            <rFont val="Tahoma"/>
            <family val="2"/>
          </rPr>
          <t>Le nombre de comprimés par patient devrait être le même que celui utilisé dans les estimations épidémiologiques plus haut</t>
        </r>
        <r>
          <rPr>
            <b/>
            <sz val="8"/>
            <rFont val="Tahoma"/>
            <family val="2"/>
          </rPr>
          <t xml:space="preserve">
</t>
        </r>
      </text>
    </comment>
  </commentList>
</comments>
</file>

<file path=xl/comments3.xml><?xml version="1.0" encoding="utf-8"?>
<comments xmlns="http://schemas.openxmlformats.org/spreadsheetml/2006/main">
  <authors>
    <author>Angelineh</author>
    <author>Travor Mabugu</author>
  </authors>
  <commentList>
    <comment ref="A1" authorId="0" shapeId="0">
      <text>
        <r>
          <rPr>
            <b/>
            <sz val="9"/>
            <color indexed="81"/>
            <rFont val="Tahoma"/>
          </rPr>
          <t>Angelineh:</t>
        </r>
        <r>
          <rPr>
            <sz val="9"/>
            <color indexed="81"/>
            <rFont val="Tahoma"/>
          </rPr>
          <t xml:space="preserve">
Attn : typo in source</t>
        </r>
      </text>
    </comment>
    <comment ref="J16" authorId="0" shapeId="0">
      <text>
        <r>
          <rPr>
            <b/>
            <sz val="9"/>
            <color indexed="81"/>
            <rFont val="Tahoma"/>
          </rPr>
          <t>Angelineh:</t>
        </r>
        <r>
          <rPr>
            <sz val="9"/>
            <color indexed="81"/>
            <rFont val="Tahoma"/>
          </rPr>
          <t xml:space="preserve">
Attn : typo in source (« the » instead of « then »)</t>
        </r>
      </text>
    </comment>
    <comment ref="J18" authorId="0" shapeId="0">
      <text>
        <r>
          <rPr>
            <b/>
            <sz val="9"/>
            <color indexed="81"/>
            <rFont val="Tahoma"/>
          </rPr>
          <t>Angelineh:</t>
        </r>
        <r>
          <rPr>
            <sz val="9"/>
            <color indexed="81"/>
            <rFont val="Tahoma"/>
          </rPr>
          <t xml:space="preserve">
Attn : word missing in last sentence in source.</t>
        </r>
      </text>
    </comment>
    <comment ref="K18" authorId="0" shapeId="0">
      <text>
        <r>
          <rPr>
            <b/>
            <sz val="9"/>
            <color indexed="81"/>
            <rFont val="Tahoma"/>
          </rPr>
          <t>Angelineh:</t>
        </r>
        <r>
          <rPr>
            <sz val="9"/>
            <color indexed="81"/>
            <rFont val="Tahoma"/>
          </rPr>
          <t xml:space="preserve">
Attn : typo in source.</t>
        </r>
      </text>
    </comment>
    <comment ref="J25" authorId="0" shapeId="0">
      <text>
        <r>
          <rPr>
            <b/>
            <sz val="9"/>
            <color indexed="81"/>
            <rFont val="Tahoma"/>
          </rPr>
          <t>Angelineh:</t>
        </r>
        <r>
          <rPr>
            <sz val="9"/>
            <color indexed="81"/>
            <rFont val="Tahoma"/>
          </rPr>
          <t xml:space="preserve">
Attn : typo in source (« the » instead of « then »)</t>
        </r>
      </text>
    </comment>
    <comment ref="J27" authorId="0" shapeId="0">
      <text>
        <r>
          <rPr>
            <b/>
            <sz val="9"/>
            <color indexed="81"/>
            <rFont val="Tahoma"/>
          </rPr>
          <t>Angelineh:</t>
        </r>
        <r>
          <rPr>
            <sz val="9"/>
            <color indexed="81"/>
            <rFont val="Tahoma"/>
          </rPr>
          <t xml:space="preserve">
Attn : word missing in last sentence in source.</t>
        </r>
      </text>
    </comment>
    <comment ref="K27" authorId="0" shapeId="0">
      <text>
        <r>
          <rPr>
            <b/>
            <sz val="9"/>
            <color indexed="81"/>
            <rFont val="Tahoma"/>
          </rPr>
          <t>Angelineh:</t>
        </r>
        <r>
          <rPr>
            <sz val="9"/>
            <color indexed="81"/>
            <rFont val="Tahoma"/>
          </rPr>
          <t xml:space="preserve">
Attn : typo in source.</t>
        </r>
      </text>
    </comment>
    <comment ref="C55" authorId="1" shapeId="0">
      <text>
        <r>
          <rPr>
            <b/>
            <sz val="9"/>
            <color indexed="8"/>
            <rFont val="Tahoma"/>
            <family val="2"/>
          </rPr>
          <t>Travor Mabugu :</t>
        </r>
        <r>
          <rPr>
            <sz val="9"/>
            <color indexed="8"/>
            <rFont val="Tahoma"/>
            <family val="2"/>
          </rPr>
          <t xml:space="preserve">
L'approche des pays pouvant varier, il est préférable de donner la priorité à l'approche du pays plutôt qu’à ce nombre déterminé.</t>
        </r>
        <r>
          <rPr>
            <b/>
            <sz val="8"/>
            <rFont val="Tahoma"/>
            <family val="2"/>
          </rPr>
          <t xml:space="preserve">
</t>
        </r>
      </text>
    </comment>
    <comment ref="D56" authorId="0" shapeId="0">
      <text>
        <r>
          <rPr>
            <b/>
            <sz val="9"/>
            <color indexed="81"/>
            <rFont val="Tahoma"/>
          </rPr>
          <t>Angelineh:</t>
        </r>
        <r>
          <rPr>
            <sz val="9"/>
            <color indexed="81"/>
            <rFont val="Tahoma"/>
          </rPr>
          <t xml:space="preserve">
Attn : typo in source</t>
        </r>
      </text>
    </comment>
    <comment ref="C57" authorId="1" shapeId="0">
      <text>
        <r>
          <rPr>
            <b/>
            <sz val="9"/>
            <color indexed="8"/>
            <rFont val="Tahoma"/>
            <family val="2"/>
          </rPr>
          <t>Travor Mabugu :</t>
        </r>
        <r>
          <rPr>
            <sz val="9"/>
            <color indexed="8"/>
            <rFont val="Tahoma"/>
            <family val="2"/>
          </rPr>
          <t xml:space="preserve">
Nombre de cas de pneumonie par enfant et par an</t>
        </r>
        <r>
          <rPr>
            <b/>
            <sz val="8"/>
            <rFont val="Tahoma"/>
            <family val="2"/>
          </rPr>
          <t xml:space="preserve">
</t>
        </r>
      </text>
    </comment>
    <comment ref="C58" authorId="1" shapeId="0">
      <text>
        <r>
          <rPr>
            <b/>
            <sz val="9"/>
            <color indexed="8"/>
            <rFont val="Tahoma"/>
            <family val="2"/>
          </rPr>
          <t>Travor Mabugu :</t>
        </r>
        <r>
          <rPr>
            <sz val="9"/>
            <color indexed="8"/>
            <rFont val="Tahoma"/>
            <family val="2"/>
          </rPr>
          <t xml:space="preserve">
Partir du principe que chaque AMFR a une durée de vie de trois ans et que chaque ASC en reçoit un lot de X}</t>
        </r>
        <r>
          <rPr>
            <b/>
            <sz val="8"/>
            <rFont val="Tahoma"/>
            <family val="2"/>
          </rPr>
          <t xml:space="preserve">
</t>
        </r>
      </text>
    </comment>
    <comment ref="C59" authorId="1" shapeId="0">
      <text>
        <r>
          <rPr>
            <b/>
            <sz val="9"/>
            <color indexed="8"/>
            <rFont val="Tahoma"/>
            <family val="2"/>
          </rPr>
          <t>Travor Mabugu :</t>
        </r>
        <r>
          <rPr>
            <sz val="9"/>
            <color indexed="8"/>
            <rFont val="Tahoma"/>
            <family val="2"/>
          </rPr>
          <t xml:space="preserve">
Indiquer le coût par traitement, pas par comprimé. </t>
        </r>
        <r>
          <rPr>
            <sz val="9"/>
            <color indexed="8"/>
            <rFont val="Tahoma"/>
            <family val="2"/>
          </rPr>
          <t xml:space="preserve"> </t>
        </r>
        <r>
          <rPr>
            <sz val="9"/>
            <color indexed="8"/>
            <rFont val="Tahoma"/>
            <family val="2"/>
          </rPr>
          <t>Le nombre de comprimés par patient devrait être le même que celui utilisé dans les estimations épidémiologiques plus haut</t>
        </r>
        <r>
          <rPr>
            <b/>
            <sz val="8"/>
            <rFont val="Tahoma"/>
            <family val="2"/>
          </rPr>
          <t xml:space="preserve">
</t>
        </r>
      </text>
    </comment>
    <comment ref="C60" authorId="1" shapeId="0">
      <text>
        <r>
          <rPr>
            <b/>
            <sz val="9"/>
            <color indexed="8"/>
            <rFont val="Tahoma"/>
            <family val="2"/>
          </rPr>
          <t>Travor Mabugu :</t>
        </r>
        <r>
          <rPr>
            <sz val="9"/>
            <color indexed="8"/>
            <rFont val="Tahoma"/>
            <family val="2"/>
          </rPr>
          <t xml:space="preserve">
Indiquer le coût par traitement, pas par comprimé. </t>
        </r>
        <r>
          <rPr>
            <sz val="9"/>
            <color indexed="8"/>
            <rFont val="Tahoma"/>
            <family val="2"/>
          </rPr>
          <t xml:space="preserve"> </t>
        </r>
        <r>
          <rPr>
            <sz val="9"/>
            <color indexed="8"/>
            <rFont val="Tahoma"/>
            <family val="2"/>
          </rPr>
          <t>Le nombre de comprimés par patient devrait être le même que celui utilisé dans les estimations épidémiologiques plus haut</t>
        </r>
        <r>
          <rPr>
            <b/>
            <sz val="8"/>
            <rFont val="Tahoma"/>
            <family val="2"/>
          </rPr>
          <t xml:space="preserve">
</t>
        </r>
      </text>
    </comment>
  </commentList>
</comments>
</file>

<file path=xl/comments4.xml><?xml version="1.0" encoding="utf-8"?>
<comments xmlns="http://schemas.openxmlformats.org/spreadsheetml/2006/main">
  <authors>
    <author>Travor Mabugu</author>
  </authors>
  <commentList>
    <comment ref="D47" authorId="0" shapeId="0">
      <text>
        <r>
          <rPr>
            <b/>
            <sz val="9"/>
            <color indexed="8"/>
            <rFont val="Tahoma"/>
            <family val="2"/>
          </rPr>
          <t>Travor Mabugu :</t>
        </r>
        <r>
          <rPr>
            <sz val="9"/>
            <color indexed="8"/>
            <rFont val="Tahoma"/>
            <family val="2"/>
          </rPr>
          <t xml:space="preserve">
Consommation annuelle par ASC (le cas échéant)</t>
        </r>
      </text>
    </comment>
    <comment ref="D50" authorId="0" shapeId="0">
      <text>
        <r>
          <rPr>
            <b/>
            <sz val="9"/>
            <color indexed="8"/>
            <rFont val="Tahoma"/>
            <family val="2"/>
          </rPr>
          <t>Travor Mabugu :</t>
        </r>
        <r>
          <rPr>
            <sz val="9"/>
            <color indexed="8"/>
            <rFont val="Tahoma"/>
            <family val="2"/>
          </rPr>
          <t xml:space="preserve">
Calculer la quantité annuelle utilisée par patient</t>
        </r>
        <r>
          <rPr>
            <b/>
            <sz val="8"/>
            <rFont val="Tahoma"/>
            <family val="2"/>
          </rPr>
          <t xml:space="preserve">
</t>
        </r>
      </text>
    </comment>
    <comment ref="D51" authorId="0" shapeId="0">
      <text>
        <r>
          <rPr>
            <b/>
            <sz val="9"/>
            <color indexed="8"/>
            <rFont val="Tahoma"/>
            <family val="2"/>
          </rPr>
          <t>Travor Mabugu :</t>
        </r>
        <r>
          <rPr>
            <sz val="9"/>
            <color indexed="8"/>
            <rFont val="Tahoma"/>
            <family val="2"/>
          </rPr>
          <t xml:space="preserve">
Calculer la quantité annuelle utilisée par ASC</t>
        </r>
        <r>
          <rPr>
            <b/>
            <sz val="8"/>
            <rFont val="Tahoma"/>
            <family val="2"/>
          </rPr>
          <t xml:space="preserve">
</t>
        </r>
      </text>
    </comment>
    <comment ref="D52" authorId="0" shapeId="0">
      <text>
        <r>
          <rPr>
            <b/>
            <sz val="9"/>
            <color indexed="8"/>
            <rFont val="Tahoma"/>
            <family val="2"/>
          </rPr>
          <t>Travor Mabugu :</t>
        </r>
        <r>
          <rPr>
            <sz val="9"/>
            <color indexed="8"/>
            <rFont val="Tahoma"/>
            <family val="2"/>
          </rPr>
          <t xml:space="preserve">
Calculer la quantité annuelle utilisée par ASC</t>
        </r>
        <r>
          <rPr>
            <b/>
            <sz val="8"/>
            <rFont val="Tahoma"/>
            <family val="2"/>
          </rPr>
          <t xml:space="preserve">
</t>
        </r>
      </text>
    </comment>
    <comment ref="D53" authorId="0" shapeId="0">
      <text>
        <r>
          <rPr>
            <b/>
            <sz val="9"/>
            <color indexed="8"/>
            <rFont val="Tahoma"/>
            <family val="2"/>
          </rPr>
          <t>Travor Mabugu :</t>
        </r>
        <r>
          <rPr>
            <sz val="9"/>
            <color indexed="8"/>
            <rFont val="Tahoma"/>
            <family val="2"/>
          </rPr>
          <t xml:space="preserve">
Calculer la quantité annuelle utilisée par ASC</t>
        </r>
        <r>
          <rPr>
            <b/>
            <sz val="8"/>
            <rFont val="Tahoma"/>
            <family val="2"/>
          </rPr>
          <t xml:space="preserve">
</t>
        </r>
      </text>
    </comment>
    <comment ref="D54" authorId="0" shapeId="0">
      <text>
        <r>
          <rPr>
            <b/>
            <sz val="9"/>
            <color indexed="8"/>
            <rFont val="Tahoma"/>
            <family val="2"/>
          </rPr>
          <t>Travor Mabugu :</t>
        </r>
        <r>
          <rPr>
            <sz val="9"/>
            <color indexed="8"/>
            <rFont val="Tahoma"/>
            <family val="2"/>
          </rPr>
          <t xml:space="preserve">
Calculer la quantité annuelle utilisée par ASC</t>
        </r>
        <r>
          <rPr>
            <b/>
            <sz val="8"/>
            <rFont val="Tahoma"/>
            <family val="2"/>
          </rPr>
          <t xml:space="preserve">
</t>
        </r>
      </text>
    </comment>
    <comment ref="D55" authorId="0" shapeId="0">
      <text>
        <r>
          <rPr>
            <b/>
            <sz val="9"/>
            <color indexed="8"/>
            <rFont val="Tahoma"/>
            <family val="2"/>
          </rPr>
          <t>Travor Mabugu :</t>
        </r>
        <r>
          <rPr>
            <sz val="9"/>
            <color indexed="8"/>
            <rFont val="Tahoma"/>
            <family val="2"/>
          </rPr>
          <t xml:space="preserve">
Calculer la quantité annuelle utilisée par ASC</t>
        </r>
        <r>
          <rPr>
            <b/>
            <sz val="8"/>
            <rFont val="Tahoma"/>
            <family val="2"/>
          </rPr>
          <t xml:space="preserve">
</t>
        </r>
      </text>
    </comment>
    <comment ref="D56" authorId="0" shapeId="0">
      <text>
        <r>
          <rPr>
            <b/>
            <sz val="9"/>
            <color indexed="8"/>
            <rFont val="Tahoma"/>
            <family val="2"/>
          </rPr>
          <t>Travor Mabugu :</t>
        </r>
        <r>
          <rPr>
            <sz val="9"/>
            <color indexed="8"/>
            <rFont val="Tahoma"/>
            <family val="2"/>
          </rPr>
          <t xml:space="preserve">
Calculer la quantité annuelle utilisée par ASC</t>
        </r>
        <r>
          <rPr>
            <b/>
            <sz val="8"/>
            <rFont val="Tahoma"/>
            <family val="2"/>
          </rPr>
          <t xml:space="preserve">
</t>
        </r>
      </text>
    </comment>
    <comment ref="D57" authorId="0" shapeId="0">
      <text>
        <r>
          <rPr>
            <b/>
            <sz val="9"/>
            <color indexed="8"/>
            <rFont val="Tahoma"/>
            <family val="2"/>
          </rPr>
          <t>Travor Mabugu :</t>
        </r>
        <r>
          <rPr>
            <sz val="9"/>
            <color indexed="8"/>
            <rFont val="Tahoma"/>
            <family val="2"/>
          </rPr>
          <t xml:space="preserve">
Calculer la quantité annuelle utilisée par ASC</t>
        </r>
        <r>
          <rPr>
            <b/>
            <sz val="8"/>
            <rFont val="Tahoma"/>
            <family val="2"/>
          </rPr>
          <t xml:space="preserve">
</t>
        </r>
      </text>
    </comment>
    <comment ref="D58" authorId="0" shapeId="0">
      <text>
        <r>
          <rPr>
            <b/>
            <sz val="9"/>
            <color indexed="8"/>
            <rFont val="Tahoma"/>
            <family val="2"/>
          </rPr>
          <t>Travor Mabugu :</t>
        </r>
        <r>
          <rPr>
            <sz val="9"/>
            <color indexed="8"/>
            <rFont val="Tahoma"/>
            <family val="2"/>
          </rPr>
          <t xml:space="preserve">
Calculer la quantité annuelle utilisée par ASC</t>
        </r>
        <r>
          <rPr>
            <b/>
            <sz val="8"/>
            <rFont val="Tahoma"/>
            <family val="2"/>
          </rPr>
          <t xml:space="preserve">
</t>
        </r>
      </text>
    </comment>
  </commentList>
</comments>
</file>

<file path=xl/comments5.xml><?xml version="1.0" encoding="utf-8"?>
<comments xmlns="http://schemas.openxmlformats.org/spreadsheetml/2006/main">
  <authors>
    <author>Travor Mabugu</author>
  </authors>
  <commentList>
    <comment ref="B10" authorId="0" shapeId="0">
      <text>
        <r>
          <rPr>
            <b/>
            <sz val="9"/>
            <color indexed="8"/>
            <rFont val="Tahoma"/>
            <family val="2"/>
          </rPr>
          <t>Travor Mabugu :</t>
        </r>
        <r>
          <rPr>
            <sz val="9"/>
            <color indexed="8"/>
            <rFont val="Tahoma"/>
            <family val="2"/>
          </rPr>
          <t xml:space="preserve">
La formule se base sur le nombre d'ASC par population rurale n'ayant pas accès à des installations sanitaires</t>
        </r>
        <r>
          <rPr>
            <sz val="9"/>
            <color indexed="8"/>
            <rFont val="Tahoma"/>
            <family val="2"/>
          </rPr>
          <t xml:space="preserve"> </t>
        </r>
        <r>
          <rPr>
            <sz val="9"/>
            <color indexed="8"/>
            <rFont val="Tahoma"/>
            <family val="2"/>
          </rPr>
          <t>Fournir des détails en cas de recours à une autre méthode.</t>
        </r>
      </text>
    </comment>
    <comment ref="B12" authorId="0" shapeId="0">
      <text>
        <r>
          <rPr>
            <b/>
            <sz val="9"/>
            <color indexed="8"/>
            <rFont val="Tahoma"/>
            <family val="2"/>
          </rPr>
          <t>Travor Mabugu :</t>
        </r>
        <r>
          <rPr>
            <sz val="9"/>
            <color indexed="8"/>
            <rFont val="Tahoma"/>
            <family val="2"/>
          </rPr>
          <t xml:space="preserve">
Certains pays ont adopté un programme de formation qui permet à tous les ASC de bénéficier de la même formation</t>
        </r>
        <r>
          <rPr>
            <b/>
            <sz val="8"/>
            <rFont val="Tahoma"/>
            <family val="2"/>
          </rPr>
          <t xml:space="preserve">
</t>
        </r>
      </text>
    </comment>
    <comment ref="B13" authorId="0" shapeId="0">
      <text>
        <r>
          <rPr>
            <b/>
            <sz val="9"/>
            <color indexed="8"/>
            <rFont val="Tahoma"/>
            <family val="2"/>
          </rPr>
          <t>Travor Mabugu :</t>
        </r>
        <r>
          <rPr>
            <sz val="9"/>
            <color indexed="8"/>
            <rFont val="Tahoma"/>
            <family val="2"/>
          </rPr>
          <t xml:space="preserve">
confirmer que ces agents bénéficieront en priorité d'une formation spécifique à la PEC-C</t>
        </r>
      </text>
    </comment>
    <comment ref="B14" authorId="0" shapeId="0">
      <text>
        <r>
          <rPr>
            <b/>
            <sz val="9"/>
            <color indexed="8"/>
            <rFont val="Tahoma"/>
            <family val="2"/>
          </rPr>
          <t>Travor Mabugu :</t>
        </r>
        <r>
          <rPr>
            <sz val="9"/>
            <color indexed="8"/>
            <rFont val="Tahoma"/>
            <family val="2"/>
          </rPr>
          <t xml:space="preserve">
A priori ligne 11 moins ligne 12, mais à faire valider par les équipes pays</t>
        </r>
        <r>
          <rPr>
            <b/>
            <sz val="8"/>
            <rFont val="Tahoma"/>
            <family val="2"/>
          </rPr>
          <t xml:space="preserve">
</t>
        </r>
      </text>
    </comment>
    <comment ref="E65" authorId="0" shapeId="0">
      <text>
        <r>
          <rPr>
            <b/>
            <sz val="9"/>
            <color indexed="8"/>
            <rFont val="Tahoma"/>
            <family val="2"/>
          </rPr>
          <t>Travor Mabugu :</t>
        </r>
        <r>
          <rPr>
            <sz val="9"/>
            <color indexed="8"/>
            <rFont val="Tahoma"/>
            <family val="2"/>
          </rPr>
          <t xml:space="preserve">
Compte tenu qu'il s'agit normalement de coûts partagés, fournir une estimation du partage</t>
        </r>
        <r>
          <rPr>
            <b/>
            <sz val="8"/>
            <rFont val="Tahoma"/>
            <family val="2"/>
          </rPr>
          <t xml:space="preserve">
</t>
        </r>
      </text>
    </comment>
    <comment ref="B70" authorId="0" shapeId="0">
      <text>
        <r>
          <rPr>
            <b/>
            <sz val="9"/>
            <color indexed="8"/>
            <rFont val="Tahoma"/>
            <family val="2"/>
          </rPr>
          <t>Travor Mabugu :</t>
        </r>
        <r>
          <rPr>
            <sz val="9"/>
            <color indexed="8"/>
            <rFont val="Tahoma"/>
            <family val="2"/>
          </rPr>
          <t xml:space="preserve">
Une estimation par district est peut-être disponible, à diviser par le nombre d'ASC du district concerné</t>
        </r>
      </text>
    </comment>
    <comment ref="B71" authorId="0" shapeId="0">
      <text>
        <r>
          <rPr>
            <b/>
            <sz val="9"/>
            <color indexed="8"/>
            <rFont val="Tahoma"/>
            <family val="2"/>
          </rPr>
          <t>Travor Mabugu :</t>
        </r>
        <r>
          <rPr>
            <sz val="9"/>
            <color indexed="8"/>
            <rFont val="Tahoma"/>
            <family val="2"/>
          </rPr>
          <t xml:space="preserve">
Coût total par district divisé par le nombre d'ASC</t>
        </r>
      </text>
    </comment>
  </commentList>
</comments>
</file>

<file path=xl/comments6.xml><?xml version="1.0" encoding="utf-8"?>
<comments xmlns="http://schemas.openxmlformats.org/spreadsheetml/2006/main">
  <authors>
    <author>Travor Mabugu</author>
  </authors>
  <commentList>
    <comment ref="B11" authorId="0" shapeId="0">
      <text>
        <r>
          <rPr>
            <b/>
            <sz val="9"/>
            <color indexed="8"/>
            <rFont val="Tahoma"/>
            <family val="2"/>
          </rPr>
          <t>Travor Mabugu :</t>
        </r>
        <r>
          <rPr>
            <sz val="9"/>
            <color indexed="8"/>
            <rFont val="Tahoma"/>
            <family val="2"/>
          </rPr>
          <t xml:space="preserve">
La formule se base sur le nombre d'ASC par population rurale n'ayant pas accès à des installations sanitaires</t>
        </r>
        <r>
          <rPr>
            <sz val="9"/>
            <color indexed="8"/>
            <rFont val="Tahoma"/>
            <family val="2"/>
          </rPr>
          <t xml:space="preserve"> </t>
        </r>
        <r>
          <rPr>
            <sz val="9"/>
            <color indexed="8"/>
            <rFont val="Tahoma"/>
            <family val="2"/>
          </rPr>
          <t>Fournir des détails en cas de recours à une autre méthode.</t>
        </r>
      </text>
    </comment>
    <comment ref="B13" authorId="0" shapeId="0">
      <text>
        <r>
          <rPr>
            <b/>
            <sz val="9"/>
            <color indexed="8"/>
            <rFont val="Tahoma"/>
            <family val="2"/>
          </rPr>
          <t>Travor Mabugu :</t>
        </r>
        <r>
          <rPr>
            <sz val="9"/>
            <color indexed="8"/>
            <rFont val="Tahoma"/>
            <family val="2"/>
          </rPr>
          <t xml:space="preserve">
Certains pays ont adopté un programme de formation qui permet à tous les ASC de bénéficier de la même formation</t>
        </r>
        <r>
          <rPr>
            <b/>
            <sz val="8"/>
            <rFont val="Tahoma"/>
            <family val="2"/>
          </rPr>
          <t xml:space="preserve">
</t>
        </r>
      </text>
    </comment>
    <comment ref="B14" authorId="0" shapeId="0">
      <text>
        <r>
          <rPr>
            <b/>
            <sz val="9"/>
            <color indexed="8"/>
            <rFont val="Tahoma"/>
            <family val="2"/>
          </rPr>
          <t>Travor Mabugu :</t>
        </r>
        <r>
          <rPr>
            <sz val="9"/>
            <color indexed="8"/>
            <rFont val="Tahoma"/>
            <family val="2"/>
          </rPr>
          <t xml:space="preserve">
confirmer que ces agents bénéficieront en priorité d'une formation spécifique à la PEC-C</t>
        </r>
      </text>
    </comment>
    <comment ref="B15" authorId="0" shapeId="0">
      <text>
        <r>
          <rPr>
            <b/>
            <sz val="9"/>
            <color indexed="8"/>
            <rFont val="Tahoma"/>
            <family val="2"/>
          </rPr>
          <t>Travor Mabugu :</t>
        </r>
        <r>
          <rPr>
            <sz val="9"/>
            <color indexed="8"/>
            <rFont val="Tahoma"/>
            <family val="2"/>
          </rPr>
          <t xml:space="preserve">
A priori ligne 11 moins ligne 12, mais à faire valider par les équipes pays</t>
        </r>
        <r>
          <rPr>
            <b/>
            <sz val="8"/>
            <rFont val="Tahoma"/>
            <family val="2"/>
          </rPr>
          <t xml:space="preserve">
</t>
        </r>
      </text>
    </comment>
    <comment ref="E67" authorId="0" shapeId="0">
      <text>
        <r>
          <rPr>
            <b/>
            <sz val="9"/>
            <color indexed="8"/>
            <rFont val="Tahoma"/>
            <family val="2"/>
          </rPr>
          <t>Travor Mabugu :</t>
        </r>
        <r>
          <rPr>
            <sz val="9"/>
            <color indexed="8"/>
            <rFont val="Tahoma"/>
            <family val="2"/>
          </rPr>
          <t xml:space="preserve">
Compte tenu qu'il s'agit normalement de coûts partagés, fournir une estimation du partage</t>
        </r>
        <r>
          <rPr>
            <b/>
            <sz val="8"/>
            <rFont val="Tahoma"/>
            <family val="2"/>
          </rPr>
          <t xml:space="preserve">
</t>
        </r>
      </text>
    </comment>
  </commentList>
</comments>
</file>

<file path=xl/sharedStrings.xml><?xml version="1.0" encoding="utf-8"?>
<sst xmlns="http://schemas.openxmlformats.org/spreadsheetml/2006/main" count="508" uniqueCount="275">
  <si>
    <r>
      <rPr>
        <sz val="11"/>
        <color indexed="8"/>
        <rFont val="Calibri"/>
        <family val="2"/>
      </rPr>
      <t>PEC-C : supervision</t>
    </r>
  </si>
  <si>
    <r>
      <rPr>
        <sz val="11"/>
        <color indexed="8"/>
        <rFont val="Calibri"/>
        <family val="2"/>
      </rPr>
      <t>PEC-C : suivi et évaluation (S&amp;E)</t>
    </r>
  </si>
  <si>
    <r>
      <rPr>
        <sz val="11"/>
        <color indexed="8"/>
        <rFont val="Calibri"/>
        <family val="2"/>
      </rPr>
      <t>Formation aux soins néonataux</t>
    </r>
  </si>
  <si>
    <r>
      <rPr>
        <sz val="11"/>
        <color indexed="8"/>
        <rFont val="Calibri"/>
        <family val="2"/>
      </rPr>
      <t>Formation aux soins aux enfants en bonne santé</t>
    </r>
  </si>
  <si>
    <r>
      <rPr>
        <b/>
        <sz val="11"/>
        <color indexed="8"/>
        <rFont val="Calibri"/>
        <family val="2"/>
      </rPr>
      <t xml:space="preserve">Coûts des prestations de soins néonataux </t>
    </r>
  </si>
  <si>
    <r>
      <rPr>
        <b/>
        <sz val="11"/>
        <color indexed="8"/>
        <rFont val="Calibri"/>
        <family val="2"/>
      </rPr>
      <t>Coûts des soins aux enfants en bonne santé</t>
    </r>
  </si>
  <si>
    <r>
      <rPr>
        <sz val="11"/>
        <color indexed="8"/>
        <rFont val="Calibri"/>
        <family val="2"/>
      </rPr>
      <t>PEC-C : gestion des programmes/micro-planification</t>
    </r>
  </si>
  <si>
    <r>
      <rPr>
        <sz val="11"/>
        <color indexed="8"/>
        <rFont val="Calibri"/>
        <family val="2"/>
      </rPr>
      <t>Produits nécessaires aux soins néonataux</t>
    </r>
  </si>
  <si>
    <r>
      <rPr>
        <sz val="11"/>
        <color indexed="8"/>
        <rFont val="Calibri"/>
        <family val="2"/>
      </rPr>
      <t>Produits nécessaires aux soins aux enfants en bonne santé</t>
    </r>
  </si>
  <si>
    <r>
      <rPr>
        <sz val="11"/>
        <color indexed="8"/>
        <rFont val="Calibri"/>
        <family val="2"/>
      </rPr>
      <t>PEC-C : primes/salaire</t>
    </r>
  </si>
  <si>
    <r>
      <rPr>
        <sz val="11"/>
        <color indexed="8"/>
        <rFont val="Calibri"/>
        <family val="2"/>
      </rPr>
      <t>PEC-C : formation et actualisation des connaissances</t>
    </r>
  </si>
  <si>
    <r>
      <rPr>
        <b/>
        <sz val="10"/>
        <color indexed="60"/>
        <rFont val="Calibri"/>
        <family val="2"/>
      </rPr>
      <t>ANALYSE DES BESOINS (SRO)</t>
    </r>
  </si>
  <si>
    <r>
      <rPr>
        <sz val="11"/>
        <color indexed="8"/>
        <rFont val="Calibri"/>
        <family val="2"/>
      </rPr>
      <t>Prévalence de la diarrhée</t>
    </r>
  </si>
  <si>
    <r>
      <rPr>
        <sz val="11"/>
        <color indexed="8"/>
        <rFont val="Calibri"/>
        <family val="2"/>
      </rPr>
      <t>Coût par traitement - SRO</t>
    </r>
  </si>
  <si>
    <r>
      <rPr>
        <sz val="11"/>
        <color indexed="8"/>
        <rFont val="Calibri"/>
        <family val="2"/>
      </rPr>
      <t>Coût par traitement - zinc</t>
    </r>
  </si>
  <si>
    <r>
      <rPr>
        <b/>
        <sz val="10"/>
        <color indexed="60"/>
        <rFont val="Calibri"/>
        <family val="2"/>
      </rPr>
      <t>ANALYSE DES BESOINS (zinc)</t>
    </r>
  </si>
  <si>
    <r>
      <rPr>
        <sz val="10"/>
        <color indexed="8"/>
        <rFont val="Calibri"/>
        <family val="2"/>
      </rPr>
      <t>2.3.1</t>
    </r>
  </si>
  <si>
    <r>
      <rPr>
        <sz val="10"/>
        <color indexed="8"/>
        <rFont val="Calibri"/>
        <family val="2"/>
      </rPr>
      <t>2.3.2</t>
    </r>
  </si>
  <si>
    <r>
      <rPr>
        <b/>
        <sz val="11"/>
        <color indexed="53"/>
        <rFont val="Calibri"/>
        <family val="2"/>
      </rPr>
      <t>Produits pour le traitement de la diarrhée - SRO et zinc</t>
    </r>
  </si>
  <si>
    <r>
      <rPr>
        <sz val="10"/>
        <color indexed="8"/>
        <rFont val="Calibri"/>
        <family val="2"/>
      </rPr>
      <t>3.3.1</t>
    </r>
  </si>
  <si>
    <r>
      <rPr>
        <sz val="10"/>
        <color indexed="8"/>
        <rFont val="Calibri"/>
        <family val="2"/>
      </rPr>
      <t>3.3.2</t>
    </r>
  </si>
  <si>
    <r>
      <rPr>
        <b/>
        <sz val="10"/>
        <color indexed="60"/>
        <rFont val="Calibri"/>
        <family val="2"/>
      </rPr>
      <t>ANALYSE DES BESOINS (appareils de mesure de la fréquence respiratoire (AMFR))</t>
    </r>
  </si>
  <si>
    <r>
      <rPr>
        <b/>
        <sz val="10"/>
        <color indexed="8"/>
        <rFont val="Calibri"/>
        <family val="2"/>
      </rPr>
      <t>Nombre d'ASC pour la PEC-C de la pneumonie</t>
    </r>
  </si>
  <si>
    <r>
      <rPr>
        <b/>
        <sz val="10"/>
        <color indexed="8"/>
        <rFont val="Calibri"/>
        <family val="2"/>
      </rPr>
      <t>AMFR nécessaires</t>
    </r>
  </si>
  <si>
    <r>
      <rPr>
        <sz val="11"/>
        <color indexed="8"/>
        <rFont val="Calibri"/>
        <family val="2"/>
      </rPr>
      <t>Coûts des AMFR</t>
    </r>
  </si>
  <si>
    <r>
      <rPr>
        <sz val="11"/>
        <color indexed="8"/>
        <rFont val="Calibri"/>
        <family val="2"/>
      </rPr>
      <t>Prévalence de la pneumonie</t>
    </r>
  </si>
  <si>
    <r>
      <rPr>
        <sz val="11"/>
        <color indexed="8"/>
        <rFont val="Calibri"/>
        <family val="2"/>
      </rPr>
      <t>Cas de pneumonie par enfant et par an</t>
    </r>
  </si>
  <si>
    <r>
      <rPr>
        <sz val="11"/>
        <color indexed="8"/>
        <rFont val="Calibri"/>
        <family val="2"/>
      </rPr>
      <t>Population rurale par ASC</t>
    </r>
  </si>
  <si>
    <r>
      <rPr>
        <b/>
        <sz val="11"/>
        <color indexed="53"/>
        <rFont val="Calibri"/>
        <family val="2"/>
      </rPr>
      <t>Coûts de mise en œuvre de la PEC-C</t>
    </r>
  </si>
  <si>
    <r>
      <rPr>
        <sz val="11"/>
        <color indexed="8"/>
        <rFont val="Calibri"/>
        <family val="2"/>
      </rPr>
      <t xml:space="preserve">Produits supplémentaires pour la PEC-C </t>
    </r>
  </si>
  <si>
    <r>
      <rPr>
        <sz val="10"/>
        <color indexed="8"/>
        <rFont val="Calibri"/>
        <family val="2"/>
      </rPr>
      <t>Paracétamol</t>
    </r>
  </si>
  <si>
    <r>
      <rPr>
        <sz val="11"/>
        <color indexed="8"/>
        <rFont val="Calibri"/>
        <family val="2"/>
      </rPr>
      <t>Outils de travail et d'aide à la décision</t>
    </r>
  </si>
  <si>
    <r>
      <rPr>
        <sz val="11"/>
        <color indexed="8"/>
        <rFont val="Calibri"/>
        <family val="2"/>
      </rPr>
      <t>Supports pédagogiques de base</t>
    </r>
  </si>
  <si>
    <r>
      <rPr>
        <sz val="11"/>
        <color indexed="8"/>
        <rFont val="Calibri"/>
        <family val="2"/>
      </rPr>
      <t>Registre des visites</t>
    </r>
  </si>
  <si>
    <r>
      <rPr>
        <sz val="11"/>
        <color indexed="8"/>
        <rFont val="Calibri"/>
        <family val="2"/>
      </rPr>
      <t>Registre du stock</t>
    </r>
  </si>
  <si>
    <r>
      <rPr>
        <sz val="11"/>
        <color indexed="8"/>
        <rFont val="Calibri"/>
        <family val="2"/>
      </rPr>
      <t>Formulaires de transfert médical</t>
    </r>
  </si>
  <si>
    <r>
      <rPr>
        <sz val="10"/>
        <color indexed="8"/>
        <rFont val="Calibri"/>
        <family val="2"/>
      </rPr>
      <t>Produits supplémentaires pour la PEC-C - volume</t>
    </r>
  </si>
  <si>
    <r>
      <rPr>
        <sz val="10"/>
        <color indexed="8"/>
        <rFont val="Calibri"/>
        <family val="2"/>
      </rPr>
      <t>Produits supplémentaires pour la PEC-C - coût</t>
    </r>
  </si>
  <si>
    <r>
      <rPr>
        <b/>
        <sz val="11"/>
        <color indexed="8"/>
        <rFont val="Calibri"/>
        <family val="2"/>
      </rPr>
      <t>Coût par ASC</t>
    </r>
  </si>
  <si>
    <r>
      <rPr>
        <b/>
        <sz val="11"/>
        <color indexed="8"/>
        <rFont val="Calibri"/>
        <family val="2"/>
      </rPr>
      <t>Coût unitaire ($)</t>
    </r>
  </si>
  <si>
    <r>
      <rPr>
        <sz val="11"/>
        <color indexed="8"/>
        <rFont val="Calibri"/>
        <family val="2"/>
      </rPr>
      <t>PEC-C : S&amp;E</t>
    </r>
  </si>
  <si>
    <r>
      <rPr>
        <b/>
        <sz val="10"/>
        <color indexed="60"/>
        <rFont val="Calibri"/>
        <family val="2"/>
      </rPr>
      <t>ANALYSE DES BESOINS (produits supplémentaires pour la PEC-C)</t>
    </r>
  </si>
  <si>
    <r>
      <rPr>
        <b/>
        <sz val="11"/>
        <color indexed="8"/>
        <rFont val="Calibri"/>
        <family val="2"/>
      </rPr>
      <t>Total</t>
    </r>
  </si>
  <si>
    <r>
      <rPr>
        <b/>
        <sz val="10"/>
        <color indexed="60"/>
        <rFont val="Calibri"/>
        <family val="2"/>
      </rPr>
      <t>ANALYSE DES BESOINS (investissements en matière de RH et systèmes)</t>
    </r>
  </si>
  <si>
    <r>
      <rPr>
        <b/>
        <sz val="10"/>
        <color indexed="60"/>
        <rFont val="Calibri"/>
        <family val="2"/>
      </rPr>
      <t>ANALYSE DES BESOINS (outils de travail et d'aide à la décision)</t>
    </r>
  </si>
  <si>
    <r>
      <rPr>
        <sz val="10"/>
        <color indexed="8"/>
        <rFont val="Calibri"/>
        <family val="2"/>
      </rPr>
      <t>6.1.1</t>
    </r>
  </si>
  <si>
    <r>
      <rPr>
        <sz val="10"/>
        <color indexed="8"/>
        <rFont val="Calibri"/>
        <family val="2"/>
      </rPr>
      <t>6.1.2</t>
    </r>
  </si>
  <si>
    <r>
      <rPr>
        <sz val="10"/>
        <color indexed="8"/>
        <rFont val="Calibri"/>
        <family val="2"/>
      </rPr>
      <t>6.1.3</t>
    </r>
  </si>
  <si>
    <r>
      <rPr>
        <sz val="10"/>
        <color indexed="8"/>
        <rFont val="Calibri"/>
        <family val="2"/>
      </rPr>
      <t>6.1.4</t>
    </r>
  </si>
  <si>
    <r>
      <rPr>
        <sz val="10"/>
        <color indexed="8"/>
        <rFont val="Calibri"/>
        <family val="2"/>
      </rPr>
      <t>6.1.5</t>
    </r>
  </si>
  <si>
    <r>
      <rPr>
        <sz val="10"/>
        <color indexed="8"/>
        <rFont val="Calibri"/>
        <family val="2"/>
      </rPr>
      <t>6.2.1</t>
    </r>
  </si>
  <si>
    <r>
      <rPr>
        <sz val="10"/>
        <color indexed="8"/>
        <rFont val="Calibri"/>
        <family val="2"/>
      </rPr>
      <t>6.2.2</t>
    </r>
  </si>
  <si>
    <r>
      <rPr>
        <sz val="10"/>
        <color indexed="8"/>
        <rFont val="Calibri"/>
        <family val="2"/>
      </rPr>
      <t>6.2.3</t>
    </r>
  </si>
  <si>
    <r>
      <rPr>
        <sz val="10"/>
        <color indexed="8"/>
        <rFont val="Calibri"/>
        <family val="2"/>
      </rPr>
      <t>6.2.4</t>
    </r>
  </si>
  <si>
    <r>
      <rPr>
        <sz val="10"/>
        <color indexed="8"/>
        <rFont val="Calibri"/>
        <family val="2"/>
      </rPr>
      <t>6.2.5</t>
    </r>
  </si>
  <si>
    <r>
      <rPr>
        <sz val="10"/>
        <color indexed="8"/>
        <rFont val="Calibri"/>
        <family val="2"/>
      </rPr>
      <t>7.1.1</t>
    </r>
  </si>
  <si>
    <r>
      <rPr>
        <sz val="10"/>
        <color indexed="8"/>
        <rFont val="Calibri"/>
        <family val="2"/>
      </rPr>
      <t>7.1.2</t>
    </r>
  </si>
  <si>
    <r>
      <rPr>
        <sz val="10"/>
        <color indexed="8"/>
        <rFont val="Calibri"/>
        <family val="2"/>
      </rPr>
      <t>7.1.3</t>
    </r>
  </si>
  <si>
    <r>
      <rPr>
        <sz val="10"/>
        <color indexed="8"/>
        <rFont val="Calibri"/>
        <family val="2"/>
      </rPr>
      <t>7.1.4</t>
    </r>
  </si>
  <si>
    <r>
      <rPr>
        <sz val="10"/>
        <color indexed="8"/>
        <rFont val="Calibri"/>
        <family val="2"/>
      </rPr>
      <t>8.1.1</t>
    </r>
  </si>
  <si>
    <r>
      <rPr>
        <sz val="10"/>
        <color indexed="8"/>
        <rFont val="Calibri"/>
        <family val="2"/>
      </rPr>
      <t>8.1.2</t>
    </r>
  </si>
  <si>
    <r>
      <rPr>
        <sz val="10"/>
        <color indexed="8"/>
        <rFont val="Calibri"/>
        <family val="2"/>
      </rPr>
      <t>8.1.3</t>
    </r>
  </si>
  <si>
    <r>
      <rPr>
        <sz val="10"/>
        <color indexed="8"/>
        <rFont val="Calibri"/>
        <family val="2"/>
      </rPr>
      <t>8.1.4</t>
    </r>
  </si>
  <si>
    <r>
      <rPr>
        <sz val="10"/>
        <color indexed="8"/>
        <rFont val="Calibri"/>
        <family val="2"/>
      </rPr>
      <t>8.1.5</t>
    </r>
  </si>
  <si>
    <r>
      <rPr>
        <sz val="11"/>
        <color indexed="8"/>
        <rFont val="Calibri"/>
        <family val="2"/>
      </rPr>
      <t>Coûts de recrutement par ASC</t>
    </r>
  </si>
  <si>
    <r>
      <rPr>
        <b/>
        <sz val="10"/>
        <color indexed="60"/>
        <rFont val="Calibri"/>
        <family val="2"/>
      </rPr>
      <t>ANALYSE DES BESOINS (coûts de plateforme)</t>
    </r>
  </si>
  <si>
    <r>
      <rPr>
        <b/>
        <sz val="10"/>
        <color indexed="8"/>
        <rFont val="Calibri"/>
        <family val="2"/>
      </rPr>
      <t>Outils d'aide au travail - $</t>
    </r>
  </si>
  <si>
    <r>
      <rPr>
        <b/>
        <sz val="11"/>
        <color indexed="8"/>
        <rFont val="Calibri"/>
        <family val="2"/>
      </rPr>
      <t>RH et systèmes pour la PEC-C</t>
    </r>
  </si>
  <si>
    <r>
      <rPr>
        <sz val="11"/>
        <color indexed="8"/>
        <rFont val="Calibri"/>
        <family val="2"/>
      </rPr>
      <t>Outils d'aide au travail des ASC</t>
    </r>
  </si>
  <si>
    <r>
      <rPr>
        <sz val="11"/>
        <color indexed="8"/>
        <rFont val="Calibri"/>
        <family val="2"/>
      </rPr>
      <t>Coûts de recrutement des ASC</t>
    </r>
  </si>
  <si>
    <r>
      <rPr>
        <b/>
        <sz val="10"/>
        <color indexed="60"/>
        <rFont val="Calibri"/>
        <family val="2"/>
      </rPr>
      <t>ANALYSE DES BESOINS (coûts de RH pour les plateformes des ASC)</t>
    </r>
  </si>
  <si>
    <r>
      <rPr>
        <sz val="11"/>
        <color indexed="8"/>
        <rFont val="Calibri"/>
        <family val="2"/>
      </rPr>
      <t>Recrutement et formation des ASC, gestion des données et des programmes</t>
    </r>
  </si>
  <si>
    <r>
      <rPr>
        <b/>
        <sz val="11"/>
        <color indexed="8"/>
        <rFont val="Calibri"/>
        <family val="2"/>
      </rPr>
      <t>Modules optionnels supplémentaires</t>
    </r>
  </si>
  <si>
    <r>
      <rPr>
        <b/>
        <sz val="10"/>
        <color indexed="8"/>
        <rFont val="Calibri"/>
        <family val="2"/>
      </rPr>
      <t>9.1.1</t>
    </r>
  </si>
  <si>
    <r>
      <rPr>
        <b/>
        <sz val="10"/>
        <color indexed="8"/>
        <rFont val="Calibri"/>
        <family val="2"/>
      </rPr>
      <t>9.1.2</t>
    </r>
  </si>
  <si>
    <r>
      <rPr>
        <b/>
        <sz val="10"/>
        <color indexed="8"/>
        <rFont val="Calibri"/>
        <family val="2"/>
      </rPr>
      <t>9.1.3</t>
    </r>
  </si>
  <si>
    <r>
      <rPr>
        <b/>
        <sz val="10"/>
        <color indexed="8"/>
        <rFont val="Calibri"/>
        <family val="2"/>
      </rPr>
      <t>9.1.4</t>
    </r>
  </si>
  <si>
    <r>
      <rPr>
        <b/>
        <sz val="10"/>
        <color indexed="8"/>
        <rFont val="Calibri"/>
        <family val="2"/>
      </rPr>
      <t>9.1.5</t>
    </r>
  </si>
  <si>
    <r>
      <rPr>
        <b/>
        <sz val="10"/>
        <color indexed="8"/>
        <rFont val="Calibri"/>
        <family val="2"/>
      </rPr>
      <t>9.1.6</t>
    </r>
  </si>
  <si>
    <r>
      <rPr>
        <b/>
        <sz val="10"/>
        <color indexed="8"/>
        <rFont val="Calibri"/>
        <family val="2"/>
      </rPr>
      <t>9.1.7</t>
    </r>
  </si>
  <si>
    <r>
      <rPr>
        <b/>
        <sz val="11"/>
        <color indexed="53"/>
        <rFont val="Calibri"/>
        <family val="2"/>
      </rPr>
      <t xml:space="preserve">Produits supplémentaires pour la PEC-C </t>
    </r>
  </si>
  <si>
    <r>
      <rPr>
        <b/>
        <sz val="10"/>
        <color indexed="8"/>
        <rFont val="Calibri"/>
        <family val="2"/>
      </rPr>
      <t>Coût</t>
    </r>
  </si>
  <si>
    <r>
      <rPr>
        <sz val="11"/>
        <color indexed="8"/>
        <rFont val="Calibri"/>
        <family val="2"/>
      </rPr>
      <t>Source</t>
    </r>
  </si>
  <si>
    <r>
      <rPr>
        <sz val="11"/>
        <color indexed="8"/>
        <rFont val="Calibri"/>
        <family val="2"/>
      </rPr>
      <t>Rapport 1MCHW Task Force</t>
    </r>
  </si>
  <si>
    <r>
      <rPr>
        <b/>
        <sz val="10"/>
        <color indexed="8"/>
        <rFont val="Calibri"/>
        <family val="2"/>
      </rPr>
      <t>Hypothèses de base supplémentaires - saisir les données propres au pays</t>
    </r>
  </si>
  <si>
    <r>
      <rPr>
        <b/>
        <sz val="11"/>
        <color indexed="8"/>
        <rFont val="Calibri"/>
        <family val="2"/>
      </rPr>
      <t>Hypothèses de base supplémentaires - saisir les hypothèses propres au pays</t>
    </r>
  </si>
  <si>
    <r>
      <rPr>
        <sz val="10"/>
        <color indexed="8"/>
        <rFont val="Calibri"/>
        <family val="2"/>
      </rPr>
      <t>7.1.5</t>
    </r>
  </si>
  <si>
    <r>
      <rPr>
        <sz val="10"/>
        <color indexed="8"/>
        <rFont val="Calibri"/>
        <family val="2"/>
      </rPr>
      <t>8.1.7</t>
    </r>
  </si>
  <si>
    <r>
      <rPr>
        <b/>
        <sz val="11"/>
        <color indexed="53"/>
        <rFont val="Calibri"/>
        <family val="2"/>
      </rPr>
      <t>Synthèse PEC-C</t>
    </r>
    <r>
      <rPr>
        <b/>
        <sz val="11"/>
        <color indexed="53"/>
        <rFont val="Calibri"/>
        <family val="2"/>
      </rPr>
      <t xml:space="preserve"> </t>
    </r>
  </si>
  <si>
    <r>
      <rPr>
        <b/>
        <sz val="11"/>
        <color indexed="53"/>
        <rFont val="Calibri"/>
        <family val="2"/>
      </rPr>
      <t>Hypothèses démographiques</t>
    </r>
  </si>
  <si>
    <r>
      <rPr>
        <b/>
        <sz val="10"/>
        <color indexed="8"/>
        <rFont val="Calibri"/>
        <family val="2"/>
      </rPr>
      <t>Supports pédagogiques</t>
    </r>
    <r>
      <rPr>
        <b/>
        <sz val="10"/>
        <color indexed="8"/>
        <rFont val="Calibri"/>
        <family val="2"/>
      </rPr>
      <t xml:space="preserve"> </t>
    </r>
  </si>
  <si>
    <r>
      <rPr>
        <b/>
        <sz val="11"/>
        <color indexed="8"/>
        <rFont val="Calibri"/>
        <family val="2"/>
      </rPr>
      <t>À compléter avec ses propres hypothèses</t>
    </r>
  </si>
  <si>
    <r>
      <rPr>
        <b/>
        <sz val="11"/>
        <color indexed="8"/>
        <rFont val="Calibri"/>
        <family val="2"/>
      </rPr>
      <t>Sources/Notes</t>
    </r>
  </si>
  <si>
    <r>
      <rPr>
        <sz val="11"/>
        <color indexed="8"/>
        <rFont val="Calibri"/>
        <family val="2"/>
      </rPr>
      <t>Concerne tous les ASC</t>
    </r>
  </si>
  <si>
    <r>
      <rPr>
        <b/>
        <sz val="11"/>
        <color indexed="8"/>
        <rFont val="Calibri"/>
        <family val="2"/>
      </rPr>
      <t>Hypothèses de base supplémentaires - saisir les données propres au pays</t>
    </r>
  </si>
  <si>
    <r>
      <rPr>
        <sz val="11"/>
        <color indexed="8"/>
        <rFont val="Calibri"/>
        <family val="2"/>
      </rPr>
      <t>Quel taux de croissance prévisionnel a servi au calcul de ces projections démographiques ?</t>
    </r>
  </si>
  <si>
    <r>
      <rPr>
        <sz val="11"/>
        <color indexed="8"/>
        <rFont val="Calibri"/>
        <family val="2"/>
      </rPr>
      <t>Consommation annuelle d'AMFR</t>
    </r>
  </si>
  <si>
    <r>
      <rPr>
        <sz val="11"/>
        <color indexed="8"/>
        <rFont val="Calibri"/>
        <family val="2"/>
      </rPr>
      <t>Population totale âgée de 12 à 59 mois ciblée pour la PEC-C</t>
    </r>
  </si>
  <si>
    <r>
      <rPr>
        <b/>
        <sz val="11"/>
        <color indexed="8"/>
        <rFont val="Calibri"/>
        <family val="2"/>
      </rPr>
      <t>Pour AmoxC</t>
    </r>
  </si>
  <si>
    <r>
      <rPr>
        <sz val="11"/>
        <color indexed="8"/>
        <rFont val="Calibri"/>
        <family val="2"/>
      </rPr>
      <t>Coût par traitement - AmoxC pour les 2-12 mois</t>
    </r>
  </si>
  <si>
    <r>
      <rPr>
        <sz val="11"/>
        <color indexed="8"/>
        <rFont val="Calibri"/>
        <family val="2"/>
      </rPr>
      <t>Coût par traitement - AmoxC pour les 12-59 mois</t>
    </r>
  </si>
  <si>
    <r>
      <rPr>
        <b/>
        <sz val="10"/>
        <color indexed="60"/>
        <rFont val="Calibri"/>
        <family val="2"/>
      </rPr>
      <t>ANALYSE DES BESOINS (AmoxC pour les 12-59 mois)</t>
    </r>
  </si>
  <si>
    <r>
      <rPr>
        <b/>
        <sz val="10"/>
        <color indexed="60"/>
        <rFont val="Calibri"/>
        <family val="2"/>
      </rPr>
      <t>ANALYSE DES BESOINS (AmoxC - 2 à 12 mois)</t>
    </r>
  </si>
  <si>
    <r>
      <rPr>
        <b/>
        <sz val="10"/>
        <color indexed="8"/>
        <rFont val="Calibri"/>
        <family val="2"/>
      </rPr>
      <t>HYPOTHÈSE X :</t>
    </r>
    <r>
      <rPr>
        <b/>
        <sz val="10"/>
        <color indexed="8"/>
        <rFont val="Calibri"/>
        <family val="2"/>
      </rPr>
      <t xml:space="preserve"> </t>
    </r>
    <r>
      <rPr>
        <b/>
        <sz val="10"/>
        <color indexed="8"/>
        <rFont val="Calibri"/>
        <family val="2"/>
      </rPr>
      <t>Coût prévisionnel de chacun de ces articles, multiplié par le nombre d'ASC mobilisé pour la PEC-C</t>
    </r>
  </si>
  <si>
    <r>
      <rPr>
        <b/>
        <sz val="10"/>
        <color indexed="8"/>
        <rFont val="Calibri"/>
        <family val="2"/>
      </rPr>
      <t>HYPOTHÈSE Z :</t>
    </r>
    <r>
      <rPr>
        <b/>
        <sz val="10"/>
        <color indexed="8"/>
        <rFont val="Calibri"/>
        <family val="2"/>
      </rPr>
      <t xml:space="preserve"> </t>
    </r>
    <r>
      <rPr>
        <b/>
        <sz val="10"/>
        <color indexed="8"/>
        <rFont val="Calibri"/>
        <family val="2"/>
      </rPr>
      <t>Pour chaque coût, besoin prévisionnel multiplié par les hypothèses de base formulées ci-dessous.</t>
    </r>
    <r>
      <rPr>
        <b/>
        <sz val="10"/>
        <color indexed="8"/>
        <rFont val="Calibri"/>
        <family val="2"/>
      </rPr>
      <t xml:space="preserve"> </t>
    </r>
  </si>
  <si>
    <r>
      <rPr>
        <b/>
        <sz val="11"/>
        <color indexed="53"/>
        <rFont val="Calibri"/>
        <family val="2"/>
      </rPr>
      <t>Coûts d'implantation de la plateforme des ASC</t>
    </r>
  </si>
  <si>
    <r>
      <rPr>
        <b/>
        <sz val="10"/>
        <color indexed="8"/>
        <rFont val="Calibri"/>
        <family val="2"/>
      </rPr>
      <t>9.1.8</t>
    </r>
  </si>
  <si>
    <r>
      <rPr>
        <b/>
        <sz val="11"/>
        <color indexed="53"/>
        <rFont val="Calibri"/>
        <family val="2"/>
      </rPr>
      <t>Produits contre la pneumonie - Antibiotiques et AMFR</t>
    </r>
  </si>
  <si>
    <r>
      <rPr>
        <b/>
        <sz val="11"/>
        <color indexed="8"/>
        <rFont val="Calibri"/>
        <family val="2"/>
      </rPr>
      <t>Coûts d'implantation de la plateforme des ASC</t>
    </r>
  </si>
  <si>
    <r>
      <rPr>
        <b/>
        <sz val="11"/>
        <color indexed="8"/>
        <rFont val="Calibri"/>
        <family val="2"/>
      </rPr>
      <t>Produits (volumes)</t>
    </r>
  </si>
  <si>
    <r>
      <rPr>
        <b/>
        <sz val="10"/>
        <color indexed="8"/>
        <rFont val="Calibri"/>
        <family val="2"/>
      </rPr>
      <t>Nombre total de cas de diarrhée nécessitant des SRO ciblés pour la PEC-C</t>
    </r>
  </si>
  <si>
    <r>
      <rPr>
        <b/>
        <sz val="10"/>
        <color indexed="8"/>
        <rFont val="Calibri"/>
        <family val="2"/>
      </rPr>
      <t>Nombre total de cas de diarrhée nécessitant du zinc ciblés pour la PEC-C</t>
    </r>
  </si>
  <si>
    <r>
      <rPr>
        <b/>
        <sz val="11"/>
        <color indexed="8"/>
        <rFont val="Calibri"/>
        <family val="2"/>
      </rPr>
      <t>Produits (coûts)</t>
    </r>
  </si>
  <si>
    <r>
      <rPr>
        <sz val="10"/>
        <color indexed="8"/>
        <rFont val="Calibri"/>
        <family val="2"/>
      </rPr>
      <t>6.1.6</t>
    </r>
  </si>
  <si>
    <r>
      <rPr>
        <sz val="10"/>
        <color indexed="8"/>
        <rFont val="Calibri"/>
        <family val="2"/>
      </rPr>
      <t>6.2.6</t>
    </r>
  </si>
  <si>
    <r>
      <rPr>
        <sz val="10"/>
        <color indexed="8"/>
        <rFont val="Calibri"/>
        <family val="2"/>
      </rPr>
      <t>Autre PEC-C (aliments thérapeutiques contre la MAS, par exemple)</t>
    </r>
  </si>
  <si>
    <r>
      <rPr>
        <sz val="11"/>
        <color indexed="8"/>
        <rFont val="Calibri"/>
        <family val="2"/>
      </rPr>
      <t>Coûts de mise en œuvre de la PEC-C (formation, supervision, CCC, primes, etc.)</t>
    </r>
  </si>
  <si>
    <r>
      <rPr>
        <b/>
        <sz val="11"/>
        <color indexed="8"/>
        <rFont val="Calibri"/>
        <family val="2"/>
      </rPr>
      <t>Coûts de mise en œuvre</t>
    </r>
  </si>
  <si>
    <r>
      <rPr>
        <b/>
        <sz val="10"/>
        <color indexed="8"/>
        <rFont val="Calibri"/>
        <family val="2"/>
      </rPr>
      <t>Ressources externes (dons du Fonds mondial)</t>
    </r>
  </si>
  <si>
    <r>
      <rPr>
        <sz val="11"/>
        <color indexed="8"/>
        <rFont val="Calibri"/>
        <family val="2"/>
      </rPr>
      <t>Pourcentage de la population rurale ciblée par une PEC-C</t>
    </r>
  </si>
  <si>
    <r>
      <rPr>
        <b/>
        <sz val="10"/>
        <color indexed="8"/>
        <rFont val="Calibri"/>
        <family val="2"/>
      </rPr>
      <t>Saisir le taux de croissance prévisionnel s'il est connu.</t>
    </r>
    <r>
      <rPr>
        <b/>
        <sz val="10"/>
        <color indexed="8"/>
        <rFont val="Calibri"/>
        <family val="2"/>
      </rPr>
      <t xml:space="preserve">  </t>
    </r>
    <r>
      <rPr>
        <b/>
        <sz val="10"/>
        <color indexed="8"/>
        <rFont val="Calibri"/>
        <family val="2"/>
      </rPr>
      <t>La cellule n'est pas liée aux effectifs démographiques, mais elle peut servir à les calculer le cas échéant.</t>
    </r>
  </si>
  <si>
    <r>
      <rPr>
        <sz val="11"/>
        <color indexed="8"/>
        <rFont val="Calibri"/>
        <family val="2"/>
      </rPr>
      <t>Quel est le taux de couverture de PEC-C approximatif visé pour</t>
    </r>
    <r>
      <rPr>
        <b/>
        <sz val="11"/>
        <color indexed="8"/>
        <rFont val="Calibri"/>
        <family val="2"/>
      </rPr>
      <t xml:space="preserve"> 2017 ?</t>
    </r>
  </si>
  <si>
    <r>
      <rPr>
        <sz val="11"/>
        <color indexed="8"/>
        <rFont val="Calibri"/>
        <family val="2"/>
      </rPr>
      <t xml:space="preserve">Quel est le taux de couverture de PEC-C approximatif dans ce pays depuis </t>
    </r>
    <r>
      <rPr>
        <b/>
        <sz val="11"/>
        <color indexed="8"/>
        <rFont val="Calibri"/>
        <family val="2"/>
      </rPr>
      <t>2014 ?</t>
    </r>
  </si>
  <si>
    <r>
      <rPr>
        <b/>
        <sz val="11"/>
        <color indexed="8"/>
        <rFont val="Calibri"/>
        <family val="2"/>
      </rPr>
      <t>Notes explicatives</t>
    </r>
  </si>
  <si>
    <r>
      <rPr>
        <sz val="11"/>
        <color indexed="8"/>
        <rFont val="Calibri"/>
        <family val="2"/>
      </rPr>
      <t>Population rurale totale du pays</t>
    </r>
  </si>
  <si>
    <r>
      <rPr>
        <sz val="11"/>
        <color indexed="8"/>
        <rFont val="Calibri"/>
        <family val="2"/>
      </rPr>
      <t>Population totale du pays</t>
    </r>
  </si>
  <si>
    <r>
      <rPr>
        <sz val="11"/>
        <color indexed="8"/>
        <rFont val="Calibri"/>
        <family val="2"/>
      </rPr>
      <t>Population rurale totale n'ayant pas accès à des installations sanitaires</t>
    </r>
  </si>
  <si>
    <r>
      <rPr>
        <u/>
        <sz val="11"/>
        <color indexed="10"/>
        <rFont val="Calibri"/>
        <family val="2"/>
      </rPr>
      <t>Détailler les sources et les hypothèses ayant servi aux calculs</t>
    </r>
  </si>
  <si>
    <r>
      <rPr>
        <i/>
        <sz val="11"/>
        <color indexed="10"/>
        <rFont val="Calibri"/>
        <family val="2"/>
      </rPr>
      <t>{Saisir la source}</t>
    </r>
  </si>
  <si>
    <r>
      <rPr>
        <i/>
        <sz val="11"/>
        <color indexed="10"/>
        <rFont val="Calibri"/>
        <family val="2"/>
      </rPr>
      <t>{Saisir la source et le pourcentage de la population rurale}</t>
    </r>
  </si>
  <si>
    <r>
      <rPr>
        <i/>
        <sz val="11"/>
        <color indexed="10"/>
        <rFont val="Calibri"/>
        <family val="2"/>
      </rPr>
      <t>{Saisir les sources et la part de la population rurale n'ayant pas accès à des installations sanitaires}</t>
    </r>
  </si>
  <si>
    <r>
      <rPr>
        <b/>
        <sz val="10"/>
        <color indexed="8"/>
        <rFont val="Calibri"/>
        <family val="2"/>
      </rPr>
      <t>Calculer la part de la population rurale n'ayant pas accès à des installations sanitaires et citer les sources</t>
    </r>
  </si>
  <si>
    <r>
      <rPr>
        <sz val="11"/>
        <color indexed="8"/>
        <rFont val="Calibri"/>
        <family val="2"/>
      </rPr>
      <t>Population rurale totale âgée de moins de 5 ans privée d'accès à des installations sanitaires</t>
    </r>
  </si>
  <si>
    <r>
      <rPr>
        <b/>
        <sz val="10"/>
        <color indexed="8"/>
        <rFont val="Calibri"/>
        <family val="2"/>
      </rPr>
      <t>Calculer la part totale des moins de 5 ans dans la population rurale n'ayant pas accès à des installations sanitaires</t>
    </r>
    <r>
      <rPr>
        <b/>
        <sz val="10"/>
        <color indexed="8"/>
        <rFont val="Calibri"/>
        <family val="2"/>
      </rPr>
      <t xml:space="preserve"> </t>
    </r>
  </si>
  <si>
    <r>
      <rPr>
        <i/>
        <sz val="11"/>
        <color indexed="10"/>
        <rFont val="Calibri"/>
        <family val="2"/>
      </rPr>
      <t>{Saisir les sources et la part de la population ayant moins de 5 ans}</t>
    </r>
  </si>
  <si>
    <r>
      <rPr>
        <b/>
        <sz val="10"/>
        <color indexed="8"/>
        <rFont val="Calibri"/>
        <family val="2"/>
      </rPr>
      <t>Vérifier que ce résultat soit conforme aux plans nationaux et aux documents stratégiques</t>
    </r>
  </si>
  <si>
    <r>
      <rPr>
        <b/>
        <sz val="10"/>
        <color indexed="8"/>
        <rFont val="Calibri"/>
        <family val="2"/>
      </rPr>
      <t>Il s'agit du pourcentage de la population n'ayant pas accès à des installations sanitaires multiplié par le pourcentage des moins de 5 ans</t>
    </r>
  </si>
  <si>
    <r>
      <rPr>
        <b/>
        <sz val="10"/>
        <color indexed="8"/>
        <rFont val="Calibri"/>
        <family val="2"/>
      </rPr>
      <t>Nombre total de cas de diarrhées, extrapolé à partir des données de consommation</t>
    </r>
  </si>
  <si>
    <r>
      <rPr>
        <b/>
        <sz val="10"/>
        <color indexed="8"/>
        <rFont val="Calibri"/>
        <family val="2"/>
      </rPr>
      <t>Nombre total de cas de diarrhées, extrapolé à partir des données de consommation et des projections</t>
    </r>
  </si>
  <si>
    <r>
      <rPr>
        <b/>
        <sz val="10"/>
        <color indexed="8"/>
        <rFont val="Calibri"/>
        <family val="2"/>
      </rPr>
      <t>Estimer le nombre de sachets de SRO par patient et en déduire le nombre proportionnel de cas de diarrhée</t>
    </r>
  </si>
  <si>
    <r>
      <rPr>
        <b/>
        <sz val="10"/>
        <color indexed="8"/>
        <rFont val="Calibri"/>
        <family val="2"/>
      </rPr>
      <t>Taux national ciblé de couverture des cas de diarrhée (SRO)</t>
    </r>
  </si>
  <si>
    <r>
      <rPr>
        <b/>
        <sz val="10"/>
        <color indexed="8"/>
        <rFont val="Calibri"/>
        <family val="2"/>
      </rPr>
      <t>Tous les malades ne se présenteront pas aux ASC, certains resteront chez eux et laisseront leur diarrhée suivre son cours.</t>
    </r>
    <r>
      <rPr>
        <b/>
        <sz val="10"/>
        <color indexed="8"/>
        <rFont val="Calibri"/>
        <family val="2"/>
      </rPr>
      <t xml:space="preserve"> </t>
    </r>
    <r>
      <rPr>
        <b/>
        <sz val="10"/>
        <color indexed="8"/>
        <rFont val="Calibri"/>
        <family val="2"/>
      </rPr>
      <t>D'autres seront atteints mais ne recevront pas de SRO.</t>
    </r>
    <r>
      <rPr>
        <b/>
        <sz val="10"/>
        <color indexed="8"/>
        <rFont val="Calibri"/>
        <family val="2"/>
      </rPr>
      <t xml:space="preserve"> </t>
    </r>
    <r>
      <rPr>
        <b/>
        <sz val="10"/>
        <color indexed="8"/>
        <rFont val="Calibri"/>
        <family val="2"/>
      </rPr>
      <t>Quel pourcentage cibler ? Idéalement 100 %, mais ce n'est peut-être pas réalisable, en raison des difficultés liées aux systèmes de santé et aux contraintes de mise en œuvre.</t>
    </r>
    <r>
      <rPr>
        <b/>
        <sz val="10"/>
        <color indexed="8"/>
        <rFont val="Calibri"/>
        <family val="2"/>
      </rPr>
      <t xml:space="preserve"> </t>
    </r>
    <r>
      <rPr>
        <b/>
        <sz val="10"/>
        <color indexed="8"/>
        <rFont val="Calibri"/>
        <family val="2"/>
      </rPr>
      <t>Quel % pourrait être atteint conformément aux objectifs nationaux ?</t>
    </r>
  </si>
  <si>
    <r>
      <rPr>
        <b/>
        <sz val="10"/>
        <color indexed="8"/>
        <rFont val="Calibri"/>
        <family val="2"/>
      </rPr>
      <t>Multiplier le nombre total de cas de diarrhée (2.2) par le taux de couverture ciblé (2.3.1).</t>
    </r>
    <r>
      <rPr>
        <b/>
        <sz val="10"/>
        <color indexed="8"/>
        <rFont val="Calibri"/>
        <family val="2"/>
      </rPr>
      <t xml:space="preserve"> </t>
    </r>
  </si>
  <si>
    <r>
      <rPr>
        <i/>
        <sz val="11"/>
        <color indexed="10"/>
        <rFont val="Calibri"/>
        <family val="2"/>
      </rPr>
      <t>{Indiquer la méthode employée et les sources des données.</t>
    </r>
    <r>
      <rPr>
        <i/>
        <sz val="11"/>
        <color indexed="10"/>
        <rFont val="Calibri"/>
        <family val="2"/>
      </rPr>
      <t xml:space="preserve"> </t>
    </r>
    <r>
      <rPr>
        <i/>
        <sz val="11"/>
        <color indexed="10"/>
        <rFont val="Calibri"/>
        <family val="2"/>
      </rPr>
      <t>Veuillez préciser s'il s'agit de comprimés ou de sachets}</t>
    </r>
  </si>
  <si>
    <r>
      <rPr>
        <b/>
        <sz val="10"/>
        <color indexed="8"/>
        <rFont val="Calibri"/>
        <family val="2"/>
      </rPr>
      <t>Estimer le nombre de comprimés par patient et en déduire le nombre proportionnel de cas de diarrhée</t>
    </r>
  </si>
  <si>
    <r>
      <rPr>
        <b/>
        <sz val="10"/>
        <color indexed="8"/>
        <rFont val="Calibri"/>
        <family val="2"/>
      </rPr>
      <t>Taux national ciblé de couverture des cas de diarrhée (zinc)</t>
    </r>
    <r>
      <rPr>
        <b/>
        <sz val="10"/>
        <color indexed="8"/>
        <rFont val="Calibri"/>
        <family val="2"/>
      </rPr>
      <t xml:space="preserve"> </t>
    </r>
  </si>
  <si>
    <r>
      <rPr>
        <b/>
        <sz val="10"/>
        <color indexed="8"/>
        <rFont val="Calibri"/>
        <family val="2"/>
      </rPr>
      <t>Tous les malades ne se présenteront pas aux ASC, certains resteront chez eux et laisseront leur diarrhée suivre son cours.</t>
    </r>
    <r>
      <rPr>
        <b/>
        <sz val="10"/>
        <color indexed="8"/>
        <rFont val="Calibri"/>
        <family val="2"/>
      </rPr>
      <t xml:space="preserve"> </t>
    </r>
    <r>
      <rPr>
        <b/>
        <sz val="10"/>
        <color indexed="8"/>
        <rFont val="Calibri"/>
        <family val="2"/>
      </rPr>
      <t>D'autres seront atteints mais ne recevront pas de comprimés de zinc.</t>
    </r>
    <r>
      <rPr>
        <b/>
        <sz val="10"/>
        <color indexed="8"/>
        <rFont val="Calibri"/>
        <family val="2"/>
      </rPr>
      <t xml:space="preserve"> </t>
    </r>
    <r>
      <rPr>
        <b/>
        <sz val="10"/>
        <color indexed="8"/>
        <rFont val="Calibri"/>
        <family val="2"/>
      </rPr>
      <t>Quel pourcentage cibler ? Idéalement 100 %, mais ce n'est peut-être pas réalisable, en raison des difficultés liées aux systèmes de santé et aux contraintes de mise en œuvre.</t>
    </r>
    <r>
      <rPr>
        <b/>
        <sz val="10"/>
        <color indexed="8"/>
        <rFont val="Calibri"/>
        <family val="2"/>
      </rPr>
      <t xml:space="preserve"> </t>
    </r>
    <r>
      <rPr>
        <b/>
        <sz val="10"/>
        <color indexed="8"/>
        <rFont val="Calibri"/>
        <family val="2"/>
      </rPr>
      <t>Quel % pourrait être atteint conformément aux objectifs nationaux ?</t>
    </r>
  </si>
  <si>
    <r>
      <rPr>
        <sz val="11"/>
        <color indexed="8"/>
        <rFont val="Calibri"/>
        <family val="2"/>
      </rPr>
      <t>Cas de diarrhée par enfant et par an</t>
    </r>
  </si>
  <si>
    <r>
      <rPr>
        <sz val="11"/>
        <color indexed="8"/>
        <rFont val="Calibri"/>
        <family val="2"/>
      </rPr>
      <t xml:space="preserve"> </t>
    </r>
  </si>
  <si>
    <r>
      <rPr>
        <u/>
        <sz val="11"/>
        <color indexed="10"/>
        <rFont val="Calibri"/>
        <family val="2"/>
      </rPr>
      <t>Saisir les sources, les estimations et les calculs</t>
    </r>
  </si>
  <si>
    <r>
      <rPr>
        <b/>
        <sz val="10"/>
        <color indexed="8"/>
        <rFont val="Calibri"/>
        <family val="2"/>
      </rPr>
      <t xml:space="preserve">Taux national ciblé de couverture des cas de pneumonie </t>
    </r>
    <r>
      <rPr>
        <b/>
        <sz val="10"/>
        <color indexed="8"/>
        <rFont val="Calibri"/>
        <family val="2"/>
      </rPr>
      <t xml:space="preserve"> </t>
    </r>
  </si>
  <si>
    <r>
      <rPr>
        <b/>
        <sz val="10"/>
        <color indexed="8"/>
        <rFont val="Calibri"/>
        <family val="2"/>
      </rPr>
      <t>Taux national ciblé de couverture des cas de pneumonie</t>
    </r>
  </si>
  <si>
    <r>
      <rPr>
        <i/>
        <sz val="11"/>
        <color indexed="10"/>
        <rFont val="Calibri"/>
        <family val="2"/>
      </rPr>
      <t>{Saisir le nombre d'AMFR par ASC et par an, en partant du principe que les AMFR ont une durée de vie de trois ans et que chaque ASC en reçoit un lot de X}</t>
    </r>
  </si>
  <si>
    <r>
      <rPr>
        <b/>
        <sz val="10"/>
        <color indexed="8"/>
        <rFont val="Calibri"/>
        <family val="2"/>
      </rPr>
      <t>Consommation</t>
    </r>
  </si>
  <si>
    <r>
      <rPr>
        <b/>
        <sz val="10"/>
        <color indexed="8"/>
        <rFont val="Calibri"/>
        <family val="2"/>
      </rPr>
      <t>Dépend du nombre d'ASC et de la fréquence à laquelle chacun les utilise.</t>
    </r>
    <r>
      <rPr>
        <b/>
        <sz val="10"/>
        <color indexed="8"/>
        <rFont val="Calibri"/>
        <family val="2"/>
      </rPr>
      <t xml:space="preserve"> </t>
    </r>
    <r>
      <rPr>
        <b/>
        <sz val="10"/>
        <color indexed="8"/>
        <rFont val="Calibri"/>
        <family val="2"/>
      </rPr>
      <t xml:space="preserve">Estimer la consommation mensuelle par ASC (à partir des données des années précédentes), multiplier par 12 et par le nombre d'ASC pour l'année concernée. </t>
    </r>
  </si>
  <si>
    <r>
      <rPr>
        <b/>
        <sz val="10"/>
        <color indexed="8"/>
        <rFont val="Calibri"/>
        <family val="2"/>
      </rPr>
      <t>Estimer le nombre attribué à chaque ASC (2 par exemple), diviser par 3 ans (durée de vie d'un mètre ruban) et multiplier par le nombre d’ASC pour l'année concernée</t>
    </r>
  </si>
  <si>
    <r>
      <rPr>
        <b/>
        <sz val="10"/>
        <color indexed="8"/>
        <rFont val="Calibri"/>
        <family val="2"/>
      </rPr>
      <t>Estimer le nombre donné à chaque ASC et le multiplier par le nombre d’ASC pour l'année concernée.</t>
    </r>
  </si>
  <si>
    <r>
      <rPr>
        <sz val="10"/>
        <color indexed="8"/>
        <rFont val="Calibri"/>
        <family val="2"/>
      </rPr>
      <t>6.1.7</t>
    </r>
  </si>
  <si>
    <r>
      <rPr>
        <sz val="10"/>
        <color indexed="8"/>
        <rFont val="Calibri"/>
        <family val="2"/>
      </rPr>
      <t>6.1.8</t>
    </r>
  </si>
  <si>
    <r>
      <rPr>
        <sz val="10"/>
        <color indexed="8"/>
        <rFont val="Calibri"/>
        <family val="2"/>
      </rPr>
      <t>6.1.9</t>
    </r>
  </si>
  <si>
    <r>
      <rPr>
        <sz val="10"/>
        <color indexed="8"/>
        <rFont val="Calibri"/>
        <family val="2"/>
      </rPr>
      <t>6.2.7</t>
    </r>
  </si>
  <si>
    <r>
      <rPr>
        <sz val="10"/>
        <color indexed="8"/>
        <rFont val="Calibri"/>
        <family val="2"/>
      </rPr>
      <t>6.2.8</t>
    </r>
  </si>
  <si>
    <r>
      <rPr>
        <sz val="10"/>
        <color indexed="8"/>
        <rFont val="Calibri"/>
        <family val="2"/>
      </rPr>
      <t>6.2.9</t>
    </r>
  </si>
  <si>
    <r>
      <rPr>
        <sz val="10"/>
        <color indexed="8"/>
        <rFont val="Calibri"/>
        <family val="2"/>
      </rPr>
      <t>Nombre d'ASC disponibles pour la PEC-C (cumul)</t>
    </r>
  </si>
  <si>
    <r>
      <rPr>
        <i/>
        <sz val="11"/>
        <color indexed="10"/>
        <rFont val="Calibri"/>
        <family val="2"/>
      </rPr>
      <t>{Saisir le nombre total d'ASC nécessaires}</t>
    </r>
  </si>
  <si>
    <r>
      <rPr>
        <sz val="10"/>
        <color indexed="8"/>
        <rFont val="Calibri"/>
        <family val="2"/>
      </rPr>
      <t>Nombre d'ASC (total nécessaire)</t>
    </r>
  </si>
  <si>
    <r>
      <rPr>
        <sz val="10"/>
        <color indexed="8"/>
        <rFont val="Calibri"/>
        <family val="2"/>
      </rPr>
      <t>Nombre d'ASC (total actuellement disponible)</t>
    </r>
  </si>
  <si>
    <r>
      <rPr>
        <sz val="10"/>
        <color indexed="8"/>
        <rFont val="Calibri"/>
        <family val="2"/>
      </rPr>
      <t>Pourcentage des ASC disponibles ayant reçu une formation à la PEC-C</t>
    </r>
  </si>
  <si>
    <r>
      <rPr>
        <sz val="10"/>
        <color indexed="8"/>
        <rFont val="Calibri"/>
        <family val="2"/>
      </rPr>
      <t>Pourcentage des ASC disponibles n'ayant pas reçu de formation à la PEC-C</t>
    </r>
  </si>
  <si>
    <r>
      <rPr>
        <sz val="10"/>
        <color indexed="8"/>
        <rFont val="Calibri"/>
        <family val="2"/>
      </rPr>
      <t>Nombre de nouveaux ASC (ayant reçu soit une formation de base, soit une formation à la PEC-C)</t>
    </r>
  </si>
  <si>
    <r>
      <rPr>
        <i/>
        <sz val="11"/>
        <color indexed="10"/>
        <rFont val="Calibri"/>
        <family val="2"/>
      </rPr>
      <t>{Indiquer la source de cette information}</t>
    </r>
  </si>
  <si>
    <r>
      <rPr>
        <i/>
        <sz val="11"/>
        <color indexed="10"/>
        <rFont val="Calibri"/>
        <family val="2"/>
      </rPr>
      <t>{Indiquer la source de ce pourcentage}</t>
    </r>
  </si>
  <si>
    <r>
      <rPr>
        <b/>
        <sz val="10"/>
        <color indexed="8"/>
        <rFont val="Calibri"/>
        <family val="2"/>
      </rPr>
      <t>Coût prévisionnel de chacun de ces articles, multiplié par le nombre d'ASC mobilisé pour la PEC-C et par les prévisions de consommation établies ci-dessous.</t>
    </r>
  </si>
  <si>
    <r>
      <rPr>
        <sz val="10"/>
        <color indexed="8"/>
        <rFont val="Calibri"/>
        <family val="2"/>
      </rPr>
      <t>7.1.6</t>
    </r>
  </si>
  <si>
    <r>
      <rPr>
        <sz val="10"/>
        <color indexed="8"/>
        <rFont val="Calibri"/>
        <family val="2"/>
      </rPr>
      <t>7.1.7</t>
    </r>
  </si>
  <si>
    <r>
      <rPr>
        <sz val="10"/>
        <color indexed="8"/>
        <rFont val="Calibri"/>
        <family val="2"/>
      </rPr>
      <t>7.1.8</t>
    </r>
  </si>
  <si>
    <r>
      <rPr>
        <sz val="10"/>
        <color indexed="8"/>
        <rFont val="Calibri"/>
        <family val="2"/>
      </rPr>
      <t>8.1.8</t>
    </r>
  </si>
  <si>
    <r>
      <rPr>
        <sz val="10"/>
        <color indexed="8"/>
        <rFont val="Calibri"/>
        <family val="2"/>
      </rPr>
      <t>8.1.9</t>
    </r>
  </si>
  <si>
    <r>
      <rPr>
        <sz val="10"/>
        <color indexed="8"/>
        <rFont val="Calibri"/>
        <family val="2"/>
      </rPr>
      <t>8.1.10</t>
    </r>
  </si>
  <si>
    <r>
      <rPr>
        <b/>
        <sz val="10"/>
        <color indexed="8"/>
        <rFont val="Calibri"/>
        <family val="2"/>
      </rPr>
      <t>Pour chaque produit, besoin prévisionnel multiplié par les hypothèses de base formulées ci-dessous.</t>
    </r>
  </si>
  <si>
    <r>
      <rPr>
        <sz val="10"/>
        <color indexed="8"/>
        <rFont val="Calibri"/>
        <family val="2"/>
      </rPr>
      <t>Ressources externes (NFM Fonds mondial)</t>
    </r>
  </si>
  <si>
    <r>
      <rPr>
        <i/>
        <sz val="11"/>
        <color indexed="10"/>
        <rFont val="Calibri"/>
        <family val="2"/>
      </rPr>
      <t>{veuillez détailler les données qui ont servi à calculer le taux de couverture, par ex. : % d'ASC formés, % de districts bénéficiant d'une PEC-C, ou autre}</t>
    </r>
  </si>
  <si>
    <r>
      <rPr>
        <b/>
        <sz val="11"/>
        <color indexed="8"/>
        <rFont val="Calibri"/>
        <family val="2"/>
      </rPr>
      <t>Besoin</t>
    </r>
  </si>
  <si>
    <r>
      <rPr>
        <b/>
        <sz val="11"/>
        <color indexed="8"/>
        <rFont val="Calibri"/>
        <family val="2"/>
      </rPr>
      <t>Financé</t>
    </r>
  </si>
  <si>
    <r>
      <rPr>
        <b/>
        <sz val="11"/>
        <color indexed="8"/>
        <rFont val="Calibri"/>
        <family val="2"/>
      </rPr>
      <t>Écarts</t>
    </r>
  </si>
  <si>
    <r>
      <rPr>
        <sz val="11"/>
        <color indexed="8"/>
        <rFont val="Calibri"/>
        <family val="2"/>
      </rPr>
      <t xml:space="preserve">CTA - à compléter avec l'analyse des lacunes actuelles de la lutte contre le paludisme </t>
    </r>
  </si>
  <si>
    <r>
      <rPr>
        <sz val="11"/>
        <color indexed="8"/>
        <rFont val="Calibri"/>
        <family val="2"/>
      </rPr>
      <t xml:space="preserve">TDR - à compléter avec l'analyse des lacunes actuelles de la lutte contre le paludisme </t>
    </r>
  </si>
  <si>
    <r>
      <rPr>
        <sz val="11"/>
        <color indexed="8"/>
        <rFont val="Calibri"/>
        <family val="2"/>
      </rPr>
      <t>SRO</t>
    </r>
  </si>
  <si>
    <r>
      <rPr>
        <sz val="11"/>
        <color indexed="8"/>
        <rFont val="Calibri"/>
        <family val="2"/>
      </rPr>
      <t>Zinc</t>
    </r>
  </si>
  <si>
    <r>
      <rPr>
        <sz val="11"/>
        <color indexed="8"/>
        <rFont val="Calibri"/>
        <family val="2"/>
      </rPr>
      <t>AmoxC</t>
    </r>
  </si>
  <si>
    <r>
      <rPr>
        <sz val="11"/>
        <color indexed="8"/>
        <rFont val="Calibri"/>
        <family val="2"/>
      </rPr>
      <t>Appareils de mesure de la fréquence respiratoire (AMFR)</t>
    </r>
  </si>
  <si>
    <r>
      <rPr>
        <b/>
        <sz val="10"/>
        <color indexed="8"/>
        <rFont val="Calibri"/>
        <family val="2"/>
      </rPr>
      <t>Compléter avec des données relatives au pays et citer les sources</t>
    </r>
  </si>
  <si>
    <r>
      <rPr>
        <sz val="11"/>
        <color indexed="8"/>
        <rFont val="Calibri"/>
        <family val="2"/>
      </rPr>
      <t>Population totale ciblée pour la PEC-C</t>
    </r>
    <r>
      <rPr>
        <sz val="11"/>
        <color indexed="8"/>
        <rFont val="Calibri"/>
        <family val="2"/>
      </rPr>
      <t xml:space="preserve"> </t>
    </r>
  </si>
  <si>
    <r>
      <rPr>
        <sz val="11"/>
        <color indexed="8"/>
        <rFont val="Calibri"/>
        <family val="2"/>
      </rPr>
      <t>Population totale âgée de 2 à 12 mois ciblée pour la PEC-C</t>
    </r>
  </si>
  <si>
    <r>
      <rPr>
        <b/>
        <sz val="10"/>
        <color indexed="8"/>
        <rFont val="Calibri"/>
        <family val="2"/>
      </rPr>
      <t>Calculer ou saisir le nombre d'enfants dans cette tranche d'âge (le dosage des antibiotiques étant adapté)</t>
    </r>
  </si>
  <si>
    <r>
      <rPr>
        <sz val="11"/>
        <color indexed="8"/>
        <rFont val="Calibri"/>
        <family val="2"/>
      </rPr>
      <t xml:space="preserve">Population totale âgée de 12 à 59 mois ciblée pour la PEC-C </t>
    </r>
  </si>
  <si>
    <r>
      <rPr>
        <u/>
        <sz val="11"/>
        <color indexed="10"/>
        <rFont val="Calibri"/>
        <family val="2"/>
      </rPr>
      <t>Saisir les sources, les hypothèses et les calculs</t>
    </r>
  </si>
  <si>
    <r>
      <rPr>
        <b/>
        <sz val="10"/>
        <color indexed="60"/>
        <rFont val="Calibri"/>
        <family val="2"/>
      </rPr>
      <t>POPULATION</t>
    </r>
    <r>
      <rPr>
        <b/>
        <sz val="10"/>
        <color indexed="60"/>
        <rFont val="Calibri"/>
        <family val="2"/>
      </rPr>
      <t xml:space="preserve"> </t>
    </r>
  </si>
  <si>
    <r>
      <rPr>
        <sz val="11"/>
        <color indexed="8"/>
        <rFont val="Calibri"/>
        <family val="2"/>
      </rPr>
      <t>Population totale des zones rurales</t>
    </r>
  </si>
  <si>
    <r>
      <rPr>
        <sz val="11"/>
        <color indexed="8"/>
        <rFont val="Calibri"/>
        <family val="2"/>
      </rPr>
      <t>Population totale ciblée pour la PEC-C</t>
    </r>
  </si>
  <si>
    <r>
      <rPr>
        <b/>
        <sz val="10"/>
        <color indexed="8"/>
        <rFont val="Calibri"/>
        <family val="2"/>
      </rPr>
      <t>Données de consommation</t>
    </r>
    <r>
      <rPr>
        <b/>
        <i/>
        <sz val="10"/>
        <color indexed="12"/>
        <rFont val="Calibri"/>
        <family val="2"/>
      </rPr>
      <t xml:space="preserve"> </t>
    </r>
    <r>
      <rPr>
        <b/>
        <i/>
        <sz val="10"/>
        <color indexed="8"/>
        <rFont val="Calibri"/>
        <family val="2"/>
      </rPr>
      <t>extrait des archives et des plans nationaux du secteur de la santé, puis projections pour les années suivantes</t>
    </r>
  </si>
  <si>
    <r>
      <rPr>
        <b/>
        <sz val="10"/>
        <color indexed="8"/>
        <rFont val="Calibri"/>
        <family val="2"/>
      </rPr>
      <t>Pour 2011-2013, saisir les données réelles (si disponibles).</t>
    </r>
    <r>
      <rPr>
        <b/>
        <sz val="10"/>
        <color indexed="8"/>
        <rFont val="Calibri"/>
        <family val="2"/>
      </rPr>
      <t xml:space="preserve"> </t>
    </r>
    <r>
      <rPr>
        <b/>
        <sz val="10"/>
        <color indexed="8"/>
        <rFont val="Calibri"/>
        <family val="2"/>
      </rPr>
      <t>Utiliser ces chiffres dans le calcul des projections pour les années suivantes (2014-2017) ou les données épidémiologiques si nécessaire.</t>
    </r>
    <r>
      <rPr>
        <b/>
        <sz val="10"/>
        <color indexed="8"/>
        <rFont val="Calibri"/>
        <family val="2"/>
      </rPr>
      <t xml:space="preserve"> </t>
    </r>
    <r>
      <rPr>
        <b/>
        <sz val="10"/>
        <color indexed="8"/>
        <rFont val="Calibri"/>
        <family val="2"/>
      </rPr>
      <t>Si les données de consommation sont disponibles, utiliser le nombre de cas traités pour évaluer les facteurs d'ajustement des projections sur la période 2014-2017</t>
    </r>
  </si>
  <si>
    <r>
      <rPr>
        <i/>
        <sz val="11"/>
        <color indexed="10"/>
        <rFont val="Calibri"/>
        <family val="2"/>
      </rPr>
      <t>{Indiquer la méthode employée et les sources des données}</t>
    </r>
  </si>
  <si>
    <r>
      <rPr>
        <i/>
        <sz val="11"/>
        <color indexed="10"/>
        <rFont val="Calibri"/>
        <family val="2"/>
      </rPr>
      <t>{Justifier le nombre estimé, en citant les sources si nécessaire}</t>
    </r>
  </si>
  <si>
    <r>
      <rPr>
        <b/>
        <sz val="10"/>
        <color indexed="8"/>
        <rFont val="Calibri"/>
        <family val="2"/>
      </rPr>
      <t>Taux de couverture ciblé</t>
    </r>
  </si>
  <si>
    <r>
      <rPr>
        <i/>
        <sz val="11"/>
        <color indexed="10"/>
        <rFont val="Calibri"/>
        <family val="2"/>
      </rPr>
      <t>{Saisir un % pratique et réalisable, qu'on s'efforcera d'atteindre conformément aux stratégies et aux objectifs nationaux, citer les sources}</t>
    </r>
  </si>
  <si>
    <r>
      <rPr>
        <b/>
        <sz val="10"/>
        <color indexed="8"/>
        <rFont val="Calibri"/>
        <family val="2"/>
      </rPr>
      <t>Besoin total $</t>
    </r>
  </si>
  <si>
    <r>
      <rPr>
        <b/>
        <sz val="10"/>
        <color indexed="8"/>
        <rFont val="Calibri"/>
        <family val="2"/>
      </rPr>
      <t>Ressources nationales</t>
    </r>
  </si>
  <si>
    <r>
      <rPr>
        <i/>
        <sz val="11"/>
        <color indexed="10"/>
        <rFont val="Calibri"/>
        <family val="2"/>
      </rPr>
      <t>{Saisir les engagements spécifiques en termes de produits}</t>
    </r>
  </si>
  <si>
    <r>
      <rPr>
        <b/>
        <sz val="10"/>
        <color indexed="8"/>
        <rFont val="Calibri"/>
        <family val="2"/>
      </rPr>
      <t>Ressources externes (hors Fonds mondial)</t>
    </r>
  </si>
  <si>
    <r>
      <rPr>
        <b/>
        <sz val="10"/>
        <color indexed="8"/>
        <rFont val="Calibri"/>
        <family val="2"/>
      </rPr>
      <t>Ressources externes (Fonds mondial)</t>
    </r>
  </si>
  <si>
    <r>
      <rPr>
        <sz val="10"/>
        <color indexed="8"/>
        <rFont val="Calibri"/>
        <family val="2"/>
      </rPr>
      <t>Besoins de financements</t>
    </r>
  </si>
  <si>
    <r>
      <rPr>
        <sz val="10"/>
        <color indexed="8"/>
        <rFont val="Calibri"/>
        <family val="2"/>
      </rPr>
      <t>Besoins de financement</t>
    </r>
  </si>
  <si>
    <r>
      <rPr>
        <b/>
        <sz val="11"/>
        <color indexed="8"/>
        <rFont val="Calibri"/>
        <family val="2"/>
      </rPr>
      <t>Hypothèses de base supplémentaires - saisir ses propres données</t>
    </r>
  </si>
  <si>
    <r>
      <rPr>
        <b/>
        <sz val="11"/>
        <color indexed="8"/>
        <rFont val="Calibri"/>
        <family val="2"/>
      </rPr>
      <t>Source</t>
    </r>
  </si>
  <si>
    <r>
      <rPr>
        <i/>
        <sz val="11"/>
        <color indexed="10"/>
        <rFont val="Calibri"/>
        <family val="2"/>
      </rPr>
      <t>{Saisir le pourcentage et justifier à l’aide des données spécifiques du pays}</t>
    </r>
  </si>
  <si>
    <r>
      <rPr>
        <sz val="11"/>
        <color indexed="49"/>
        <rFont val="Calibri"/>
        <family val="2"/>
      </rPr>
      <t xml:space="preserve"> </t>
    </r>
  </si>
  <si>
    <r>
      <rPr>
        <i/>
        <sz val="11"/>
        <color indexed="10"/>
        <rFont val="Calibri"/>
        <family val="2"/>
      </rPr>
      <t>{saisir le nombre de cas par enfant et par an, et justifier à l’aide des données spécifiques du pays}</t>
    </r>
  </si>
  <si>
    <r>
      <rPr>
        <i/>
        <sz val="11"/>
        <color indexed="10"/>
        <rFont val="Calibri"/>
        <family val="2"/>
      </rPr>
      <t>{Indiquer le coût unitaire dans le pays (coûts d'achat, de fret, de dédouanement, de stockage et de distribution)}</t>
    </r>
  </si>
  <si>
    <r>
      <rPr>
        <sz val="11"/>
        <color indexed="8"/>
        <rFont val="Calibri"/>
        <family val="2"/>
      </rPr>
      <t>Population rurale totale</t>
    </r>
  </si>
  <si>
    <r>
      <rPr>
        <b/>
        <sz val="10"/>
        <color indexed="8"/>
        <rFont val="Calibri"/>
        <family val="2"/>
      </rPr>
      <t>Nombre total de cas de pneumonie, extrapolé à partir des données de consommation et des projections</t>
    </r>
  </si>
  <si>
    <r>
      <rPr>
        <b/>
        <sz val="10"/>
        <color indexed="8"/>
        <rFont val="Calibri"/>
        <family val="2"/>
      </rPr>
      <t>Estimer le nombre de comprimés par patient et en déduire le nombre proportionnel de cas de pneumonie</t>
    </r>
  </si>
  <si>
    <r>
      <rPr>
        <sz val="10"/>
        <color indexed="8"/>
        <rFont val="Calibri"/>
        <family val="2"/>
      </rPr>
      <t>4.3.1</t>
    </r>
  </si>
  <si>
    <r>
      <rPr>
        <b/>
        <sz val="10"/>
        <color indexed="8"/>
        <rFont val="Calibri"/>
        <family val="2"/>
      </rPr>
      <t>Tous les malades ne se présenteront pas aux ASC, certains resteront chez eux et laisseront leur fièvre suivre son cours.</t>
    </r>
    <r>
      <rPr>
        <b/>
        <sz val="10"/>
        <color indexed="8"/>
        <rFont val="Calibri"/>
        <family val="2"/>
      </rPr>
      <t xml:space="preserve"> </t>
    </r>
    <r>
      <rPr>
        <b/>
        <sz val="10"/>
        <color indexed="8"/>
        <rFont val="Calibri"/>
        <family val="2"/>
      </rPr>
      <t>D'autres seront atteints mais ne recevront pas de comprimés d'AmoxC.</t>
    </r>
    <r>
      <rPr>
        <b/>
        <sz val="10"/>
        <color indexed="8"/>
        <rFont val="Calibri"/>
        <family val="2"/>
      </rPr>
      <t xml:space="preserve"> </t>
    </r>
    <r>
      <rPr>
        <b/>
        <sz val="10"/>
        <color indexed="8"/>
        <rFont val="Calibri"/>
        <family val="2"/>
      </rPr>
      <t>Quel pourcentage cibler ? Idéalement 100 %, mais ce n'est peut-être pas réalisable, en raison des difficultés liées aux systèmes de santé et aux contraintes de mise en œuvre.</t>
    </r>
    <r>
      <rPr>
        <b/>
        <sz val="10"/>
        <color indexed="8"/>
        <rFont val="Calibri"/>
        <family val="2"/>
      </rPr>
      <t xml:space="preserve"> </t>
    </r>
    <r>
      <rPr>
        <b/>
        <sz val="10"/>
        <color indexed="8"/>
        <rFont val="Calibri"/>
        <family val="2"/>
      </rPr>
      <t>Quel % pourrait être atteint conformément aux objectifs nationaux ?</t>
    </r>
  </si>
  <si>
    <r>
      <rPr>
        <sz val="10"/>
        <color indexed="8"/>
        <rFont val="Calibri"/>
        <family val="2"/>
      </rPr>
      <t>4.3.2</t>
    </r>
  </si>
  <si>
    <r>
      <rPr>
        <b/>
        <sz val="10"/>
        <color indexed="8"/>
        <rFont val="Calibri"/>
        <family val="2"/>
      </rPr>
      <t>Nombre total de cas de pneumonie ciblés pour la PEC-C</t>
    </r>
  </si>
  <si>
    <r>
      <rPr>
        <b/>
        <sz val="10"/>
        <color indexed="8"/>
        <rFont val="Calibri"/>
        <family val="2"/>
      </rPr>
      <t>Multiplier le nombre total de cas de pneumonie (4.2) par le taux de couverture ciblé (4.3.1).</t>
    </r>
  </si>
  <si>
    <r>
      <rPr>
        <sz val="11"/>
        <color indexed="8"/>
        <rFont val="Calibri"/>
        <family val="2"/>
      </rPr>
      <t>Nombre d'ASC par population rurale n'ayant pas accès à des installations sanitaires</t>
    </r>
  </si>
  <si>
    <r>
      <rPr>
        <i/>
        <sz val="11"/>
        <color indexed="10"/>
        <rFont val="Calibri"/>
        <family val="2"/>
      </rPr>
      <t>{Saisir le ratio ASC/population rurale n'ayant pas accès à des installations sanitaires}</t>
    </r>
  </si>
  <si>
    <r>
      <rPr>
        <sz val="10"/>
        <color indexed="8"/>
        <rFont val="Calibri"/>
        <family val="2"/>
      </rPr>
      <t>Paracétamol</t>
    </r>
    <r>
      <rPr>
        <sz val="10"/>
        <color indexed="8"/>
        <rFont val="Calibri"/>
        <family val="2"/>
      </rPr>
      <t xml:space="preserve"> </t>
    </r>
  </si>
  <si>
    <r>
      <rPr>
        <i/>
        <sz val="11"/>
        <color indexed="10"/>
        <rFont val="Calibri"/>
        <family val="2"/>
      </rPr>
      <t>{Indiquer les hypothèses choisies et les calculs effectués}</t>
    </r>
  </si>
  <si>
    <r>
      <rPr>
        <sz val="10"/>
        <color indexed="8"/>
        <rFont val="Calibri"/>
        <family val="2"/>
      </rPr>
      <t>Chlorhexidine</t>
    </r>
  </si>
  <si>
    <r>
      <rPr>
        <sz val="10"/>
        <color indexed="8"/>
        <rFont val="Calibri"/>
        <family val="2"/>
      </rPr>
      <t>Gants</t>
    </r>
  </si>
  <si>
    <r>
      <rPr>
        <sz val="10"/>
        <color indexed="8"/>
        <rFont val="Calibri"/>
        <family val="2"/>
      </rPr>
      <t>PB</t>
    </r>
  </si>
  <si>
    <r>
      <rPr>
        <sz val="10"/>
        <color indexed="8"/>
        <rFont val="Calibri"/>
        <family val="2"/>
      </rPr>
      <t>Matériel pour l'administration des SRO</t>
    </r>
  </si>
  <si>
    <r>
      <rPr>
        <sz val="10"/>
        <color indexed="8"/>
        <rFont val="Calibri"/>
        <family val="2"/>
      </rPr>
      <t>Autre 1 (préciser……………….)</t>
    </r>
  </si>
  <si>
    <r>
      <rPr>
        <sz val="10"/>
        <color indexed="8"/>
        <rFont val="Calibri"/>
        <family val="2"/>
      </rPr>
      <t>Autre 2 (préciser……………….)</t>
    </r>
  </si>
  <si>
    <r>
      <rPr>
        <sz val="10"/>
        <color indexed="8"/>
        <rFont val="Calibri"/>
        <family val="2"/>
      </rPr>
      <t>Autre 3 (préciser……………….)</t>
    </r>
  </si>
  <si>
    <r>
      <rPr>
        <sz val="10"/>
        <color indexed="8"/>
        <rFont val="Calibri"/>
        <family val="2"/>
      </rPr>
      <t>Autre PEC-C (aliments thérapeutiques par exemple)</t>
    </r>
  </si>
  <si>
    <r>
      <rPr>
        <b/>
        <sz val="10"/>
        <color indexed="8"/>
        <rFont val="Calibri"/>
        <family val="2"/>
      </rPr>
      <t>Coûts totaux</t>
    </r>
  </si>
  <si>
    <r>
      <rPr>
        <b/>
        <sz val="10"/>
        <color indexed="8"/>
        <rFont val="Calibri"/>
        <family val="2"/>
      </rPr>
      <t>Source</t>
    </r>
  </si>
  <si>
    <r>
      <rPr>
        <u/>
        <sz val="11"/>
        <color indexed="10"/>
        <rFont val="Calibri"/>
        <family val="2"/>
      </rPr>
      <t>Notes et hypothèses</t>
    </r>
    <r>
      <rPr>
        <u/>
        <sz val="11"/>
        <color indexed="10"/>
        <rFont val="Calibri"/>
        <family val="2"/>
      </rPr>
      <t xml:space="preserve"> </t>
    </r>
  </si>
  <si>
    <r>
      <rPr>
        <b/>
        <sz val="10"/>
        <color indexed="8"/>
        <rFont val="Calibri"/>
        <family val="2"/>
      </rPr>
      <t>Outils de travail et d'aide à la décision</t>
    </r>
  </si>
  <si>
    <r>
      <rPr>
        <b/>
        <sz val="10"/>
        <color indexed="8"/>
        <rFont val="Calibri"/>
        <family val="2"/>
      </rPr>
      <t>Registre des visites</t>
    </r>
  </si>
  <si>
    <r>
      <rPr>
        <b/>
        <sz val="10"/>
        <color indexed="8"/>
        <rFont val="Calibri"/>
        <family val="2"/>
      </rPr>
      <t>Registre du stock</t>
    </r>
  </si>
  <si>
    <r>
      <rPr>
        <b/>
        <sz val="10"/>
        <color indexed="8"/>
        <rFont val="Calibri"/>
        <family val="2"/>
      </rPr>
      <t>Formulaires de transfert médical</t>
    </r>
  </si>
  <si>
    <r>
      <rPr>
        <b/>
        <sz val="10"/>
        <color indexed="8"/>
        <rFont val="Calibri"/>
        <family val="2"/>
      </rPr>
      <t>Autre 1 (préciser……………….)</t>
    </r>
  </si>
  <si>
    <r>
      <rPr>
        <b/>
        <sz val="10"/>
        <color indexed="8"/>
        <rFont val="Calibri"/>
        <family val="2"/>
      </rPr>
      <t>Autre 2 (préciser……………….)</t>
    </r>
  </si>
  <si>
    <r>
      <rPr>
        <b/>
        <sz val="10"/>
        <color indexed="8"/>
        <rFont val="Calibri"/>
        <family val="2"/>
      </rPr>
      <t>Autre 3 (préciser……………….)</t>
    </r>
  </si>
  <si>
    <r>
      <rPr>
        <sz val="11"/>
        <color indexed="8"/>
        <rFont val="Calibri"/>
        <family val="2"/>
      </rPr>
      <t>PEC-C : CCC</t>
    </r>
  </si>
  <si>
    <r>
      <rPr>
        <sz val="10"/>
        <color indexed="8"/>
        <rFont val="Calibri"/>
        <family val="2"/>
      </rPr>
      <t>Autre 4 (préciser……………….)</t>
    </r>
  </si>
  <si>
    <r>
      <rPr>
        <sz val="10"/>
        <color indexed="8"/>
        <rFont val="Calibri"/>
        <family val="2"/>
      </rPr>
      <t>Autre 5 (préciser……………….)</t>
    </r>
  </si>
  <si>
    <r>
      <rPr>
        <sz val="10"/>
        <color indexed="8"/>
        <rFont val="Calibri"/>
        <family val="2"/>
      </rPr>
      <t>Autre 6 (préciser……………….)</t>
    </r>
  </si>
  <si>
    <r>
      <rPr>
        <b/>
        <sz val="10"/>
        <color indexed="8"/>
        <rFont val="Calibri"/>
        <family val="2"/>
      </rPr>
      <t>Ressources externes (NFM Fonds mondial)</t>
    </r>
  </si>
  <si>
    <r>
      <rPr>
        <b/>
        <sz val="11"/>
        <color indexed="8"/>
        <rFont val="Calibri"/>
        <family val="2"/>
      </rPr>
      <t>Consommation annuelle prévisionnelle</t>
    </r>
  </si>
  <si>
    <r>
      <rPr>
        <i/>
        <sz val="11"/>
        <color indexed="10"/>
        <rFont val="Calibri"/>
        <family val="2"/>
      </rPr>
      <t>{Saisir les sources et détailler les calculs}</t>
    </r>
  </si>
  <si>
    <r>
      <rPr>
        <i/>
        <sz val="11"/>
        <color indexed="10"/>
        <rFont val="Calibri"/>
        <family val="2"/>
      </rPr>
      <t>Détailler les estimations</t>
    </r>
  </si>
  <si>
    <r>
      <rPr>
        <b/>
        <sz val="11"/>
        <color indexed="49"/>
        <rFont val="Calibri"/>
        <family val="2"/>
      </rPr>
      <t>Affectation à la PEC-C</t>
    </r>
  </si>
  <si>
    <r>
      <rPr>
        <i/>
        <sz val="11"/>
        <color indexed="10"/>
        <rFont val="Calibri"/>
        <family val="2"/>
      </rPr>
      <t>{Détailler les calculs}</t>
    </r>
  </si>
  <si>
    <r>
      <rPr>
        <b/>
        <sz val="11"/>
        <color indexed="49"/>
        <rFont val="Calibri"/>
        <family val="2"/>
      </rPr>
      <t>Évaluer le pourcentage affecté à la PEC-C</t>
    </r>
  </si>
  <si>
    <r>
      <rPr>
        <sz val="11"/>
        <color indexed="8"/>
        <rFont val="Calibri"/>
        <family val="2"/>
      </rPr>
      <t>Bottes de pluie</t>
    </r>
  </si>
  <si>
    <r>
      <rPr>
        <sz val="11"/>
        <color indexed="8"/>
        <rFont val="Calibri"/>
        <family val="2"/>
      </rPr>
      <t>Imperméable</t>
    </r>
  </si>
  <si>
    <r>
      <rPr>
        <sz val="11"/>
        <color indexed="8"/>
        <rFont val="Calibri"/>
        <family val="2"/>
      </rPr>
      <t>Lampe de poche</t>
    </r>
  </si>
  <si>
    <r>
      <rPr>
        <sz val="11"/>
        <color indexed="8"/>
        <rFont val="Calibri"/>
        <family val="2"/>
      </rPr>
      <t>Crayons ou stylos</t>
    </r>
  </si>
  <si>
    <r>
      <rPr>
        <sz val="11"/>
        <color indexed="8"/>
        <rFont val="Calibri"/>
        <family val="2"/>
      </rPr>
      <t>Chargeur solaire</t>
    </r>
  </si>
  <si>
    <r>
      <rPr>
        <sz val="11"/>
        <color indexed="8"/>
        <rFont val="Calibri"/>
        <family val="2"/>
      </rPr>
      <t>Sac à dos</t>
    </r>
  </si>
  <si>
    <r>
      <rPr>
        <sz val="11"/>
        <color indexed="8"/>
        <rFont val="Calibri"/>
        <family val="2"/>
      </rPr>
      <t>Boîte de rangement</t>
    </r>
  </si>
  <si>
    <r>
      <rPr>
        <sz val="11"/>
        <color indexed="8"/>
        <rFont val="Calibri"/>
        <family val="2"/>
      </rPr>
      <t>Autre</t>
    </r>
  </si>
  <si>
    <r>
      <rPr>
        <sz val="10"/>
        <color indexed="8"/>
        <rFont val="Calibri"/>
        <family val="2"/>
      </rPr>
      <t>Ressources nationales</t>
    </r>
  </si>
  <si>
    <r>
      <rPr>
        <sz val="10"/>
        <color indexed="8"/>
        <rFont val="Calibri"/>
        <family val="2"/>
      </rPr>
      <t>Ressources externes (hors Fonds mondial)</t>
    </r>
  </si>
  <si>
    <r>
      <rPr>
        <sz val="10"/>
        <color indexed="8"/>
        <rFont val="Calibri"/>
        <family val="2"/>
      </rPr>
      <t>Ressources externes (Fonds mondial)</t>
    </r>
  </si>
  <si>
    <r>
      <rPr>
        <b/>
        <sz val="10"/>
        <color indexed="8"/>
        <rFont val="Calibri"/>
        <family val="2"/>
      </rPr>
      <t>Besoins de financement</t>
    </r>
  </si>
  <si>
    <r>
      <rPr>
        <sz val="11"/>
        <color indexed="8"/>
        <rFont val="Calibri"/>
        <family val="2"/>
      </rPr>
      <t>Formation de base des ASC</t>
    </r>
  </si>
  <si>
    <r>
      <rPr>
        <sz val="11"/>
        <color indexed="8"/>
        <rFont val="Calibri"/>
        <family val="2"/>
      </rPr>
      <t>Gestion des données des ASC (gestion des informations médicales)</t>
    </r>
  </si>
  <si>
    <r>
      <rPr>
        <sz val="11"/>
        <color indexed="8"/>
        <rFont val="Calibri"/>
        <family val="2"/>
      </rPr>
      <t>Concerne les nouveaux ASC</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</si>
</sst>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8" formatCode="&quot;$&quot;#,##0.00_);[Red]\(&quot;$&quot;#,##0.00\)"/>
    <numFmt numFmtId="44" formatCode="_(&quot;$&quot;* #,##0.00_);_(&quot;$&quot;* \(#,##0.00\);_(&quot;$&quot;* &quot;-&quot;??_);_(@_)"/>
    <numFmt numFmtId="43" formatCode="_(* #,##0.00_);_(* \(#,##0.00\);_(* &quot;-&quot;??_);_(@_)"/>
    <numFmt numFmtId="178" formatCode="_-* #,##0.00_-;\-* #,##0.00_-;_-* &quot;-&quot;??_-;_-@_-"/>
    <numFmt numFmtId="179" formatCode="_-* #,##0_-;\-* #,##0_-;_-* &quot;-&quot;??_-;_-@_-"/>
    <numFmt numFmtId="180" formatCode="0.0"/>
    <numFmt numFmtId="181" formatCode="#,##0.0"/>
    <numFmt numFmtId="182" formatCode="0.0%"/>
    <numFmt numFmtId="183" formatCode="_(* #,##0_);_(* \(#,##0\);_(* &quot;-&quot;??_);_(@_)"/>
    <numFmt numFmtId="184" formatCode="_(* #,##0.0_);_(* \(#,##0.0\);_(* &quot;-&quot;?_);_(@_)"/>
    <numFmt numFmtId="185" formatCode="_(&quot;$&quot;* #,##0_);_(&quot;$&quot;* \(#,##0\);_(&quot;$&quot;* &quot;-&quot;??_);_(@_)"/>
    <numFmt numFmtId="186" formatCode="_(&quot;$&quot;* #,##0.000_);_(&quot;$&quot;* \(#,##0.000\);_(&quot;$&quot;* &quot;-&quot;??_);_(@_)"/>
  </numFmts>
  <fonts count="46" x14ac:knownFonts="1">
    <font>
      <sz val="11"/>
      <color indexed="8"/>
      <name val="Calibri"/>
      <family val="2"/>
    </font>
    <font>
      <sz val="11"/>
      <color indexed="8"/>
      <name val="Calibri"/>
      <family val="2"/>
    </font>
    <font>
      <sz val="11"/>
      <name val="Calibri"/>
      <family val="2"/>
    </font>
    <font>
      <b/>
      <sz val="10"/>
      <color indexed="60"/>
      <name val="Calibri"/>
      <family val="2"/>
    </font>
    <font>
      <sz val="10"/>
      <color indexed="60"/>
      <name val="Calibri"/>
      <family val="2"/>
    </font>
    <font>
      <sz val="10"/>
      <name val="Calibri"/>
      <family val="2"/>
    </font>
    <font>
      <sz val="10"/>
      <name val="Verdana"/>
      <family val="2"/>
    </font>
    <font>
      <b/>
      <sz val="10"/>
      <name val="Calibri"/>
      <family val="2"/>
    </font>
    <font>
      <sz val="11"/>
      <color indexed="8"/>
      <name val="Calibri"/>
      <family val="2"/>
    </font>
    <font>
      <sz val="11"/>
      <color indexed="9"/>
      <name val="Calibri"/>
      <family val="2"/>
    </font>
    <font>
      <sz val="11"/>
      <color indexed="10"/>
      <name val="Calibri"/>
      <family val="2"/>
    </font>
    <font>
      <b/>
      <sz val="11"/>
      <color indexed="8"/>
      <name val="Calibri"/>
      <family val="2"/>
    </font>
    <font>
      <sz val="11"/>
      <name val="Calibri"/>
      <family val="2"/>
    </font>
    <font>
      <b/>
      <sz val="10"/>
      <color indexed="8"/>
      <name val="Calibri"/>
      <family val="2"/>
    </font>
    <font>
      <sz val="10"/>
      <color indexed="8"/>
      <name val="Calibri"/>
      <family val="2"/>
    </font>
    <font>
      <b/>
      <sz val="11"/>
      <color indexed="10"/>
      <name val="Calibri"/>
      <family val="2"/>
    </font>
    <font>
      <b/>
      <sz val="11"/>
      <name val="Calibri"/>
      <family val="2"/>
    </font>
    <font>
      <u/>
      <sz val="11"/>
      <color indexed="10"/>
      <name val="Calibri"/>
      <family val="2"/>
    </font>
    <font>
      <i/>
      <sz val="11"/>
      <color indexed="10"/>
      <name val="Calibri"/>
      <family val="2"/>
    </font>
    <font>
      <sz val="6"/>
      <color indexed="8"/>
      <name val="Calibri"/>
      <family val="2"/>
    </font>
    <font>
      <b/>
      <u/>
      <sz val="11"/>
      <color indexed="8"/>
      <name val="Calibri"/>
      <family val="2"/>
    </font>
    <font>
      <b/>
      <sz val="10"/>
      <color indexed="10"/>
      <name val="Calibri"/>
      <family val="2"/>
    </font>
    <font>
      <sz val="10"/>
      <color indexed="10"/>
      <name val="Calibri"/>
      <family val="2"/>
    </font>
    <font>
      <b/>
      <sz val="8"/>
      <name val="Tahoma"/>
      <family val="2"/>
    </font>
    <font>
      <b/>
      <sz val="9"/>
      <color indexed="8"/>
      <name val="Tahoma"/>
      <family val="2"/>
    </font>
    <font>
      <sz val="9"/>
      <color indexed="8"/>
      <name val="Tahoma"/>
      <family val="2"/>
    </font>
    <font>
      <b/>
      <sz val="11"/>
      <color indexed="53"/>
      <name val="Calibri"/>
      <family val="2"/>
    </font>
    <font>
      <sz val="11"/>
      <color indexed="8"/>
      <name val="Calibri"/>
      <family val="2"/>
    </font>
    <font>
      <b/>
      <sz val="11"/>
      <color indexed="8"/>
      <name val="Calibri"/>
      <family val="2"/>
    </font>
    <font>
      <i/>
      <sz val="11"/>
      <color indexed="10"/>
      <name val="Calibri"/>
      <family val="2"/>
    </font>
    <font>
      <u/>
      <sz val="11"/>
      <color indexed="10"/>
      <name val="Calibri"/>
      <family val="2"/>
    </font>
    <font>
      <b/>
      <sz val="10"/>
      <color indexed="8"/>
      <name val="Calibri"/>
      <family val="2"/>
    </font>
    <font>
      <b/>
      <sz val="10"/>
      <color indexed="60"/>
      <name val="Calibri"/>
      <family val="2"/>
    </font>
    <font>
      <b/>
      <i/>
      <sz val="10"/>
      <color indexed="12"/>
      <name val="Calibri"/>
      <family val="2"/>
    </font>
    <font>
      <b/>
      <i/>
      <sz val="10"/>
      <color indexed="8"/>
      <name val="Calibri"/>
      <family val="2"/>
    </font>
    <font>
      <sz val="10"/>
      <color indexed="8"/>
      <name val="Calibri"/>
      <family val="2"/>
    </font>
    <font>
      <sz val="11"/>
      <color indexed="49"/>
      <name val="Calibri"/>
      <family val="2"/>
    </font>
    <font>
      <b/>
      <sz val="11"/>
      <color indexed="49"/>
      <name val="Calibri"/>
      <family val="2"/>
    </font>
    <font>
      <sz val="9"/>
      <color indexed="81"/>
      <name val="Tahoma"/>
    </font>
    <font>
      <b/>
      <sz val="9"/>
      <color indexed="81"/>
      <name val="Tahoma"/>
    </font>
    <font>
      <sz val="9"/>
      <color indexed="81"/>
      <name val="Tahoma"/>
    </font>
    <font>
      <b/>
      <sz val="9"/>
      <color indexed="81"/>
      <name val="Tahoma"/>
    </font>
    <font>
      <sz val="10"/>
      <color theme="4"/>
      <name val="Calibri"/>
      <family val="2"/>
    </font>
    <font>
      <b/>
      <sz val="11"/>
      <color theme="5"/>
      <name val="Calibri"/>
      <family val="2"/>
    </font>
    <font>
      <b/>
      <sz val="11"/>
      <color theme="4"/>
      <name val="Calibri"/>
      <family val="2"/>
    </font>
    <font>
      <sz val="11"/>
      <color theme="4"/>
      <name val="Calibri"/>
      <family val="2"/>
    </font>
  </fonts>
  <fills count="19">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44"/>
        <bgColor indexed="64"/>
      </patternFill>
    </fill>
    <fill>
      <patternFill patternType="solid">
        <fgColor indexed="13"/>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theme="2"/>
        <bgColor indexed="64"/>
      </patternFill>
    </fill>
    <fill>
      <patternFill patternType="solid">
        <fgColor theme="0" tint="-0.14996795556505021"/>
        <bgColor indexed="64"/>
      </patternFill>
    </fill>
    <fill>
      <patternFill patternType="solid">
        <fgColor rgb="FFD9D9D9"/>
        <bgColor indexed="64"/>
      </patternFill>
    </fill>
    <fill>
      <patternFill patternType="solid">
        <fgColor theme="0" tint="-4.9958800012207406E-2"/>
        <bgColor indexed="64"/>
      </patternFill>
    </fill>
    <fill>
      <patternFill patternType="solid">
        <fgColor theme="0" tint="-0.34995574816125979"/>
        <bgColor indexed="64"/>
      </patternFill>
    </fill>
    <fill>
      <patternFill patternType="solid">
        <fgColor theme="0" tint="-0.24994659260841701"/>
        <bgColor indexed="64"/>
      </patternFill>
    </fill>
    <fill>
      <patternFill patternType="solid">
        <fgColor theme="1" tint="0.249977111117893"/>
        <bgColor indexed="64"/>
      </patternFill>
    </fill>
  </fills>
  <borders count="19">
    <border>
      <left/>
      <right/>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dashed">
        <color indexed="64"/>
      </left>
      <right style="dashed">
        <color indexed="64"/>
      </right>
      <top/>
      <bottom/>
      <diagonal/>
    </border>
    <border>
      <left style="thin">
        <color indexed="64"/>
      </left>
      <right style="dashed">
        <color indexed="64"/>
      </right>
      <top/>
      <bottom/>
      <diagonal/>
    </border>
    <border>
      <left/>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style="thin">
        <color theme="4"/>
      </top>
      <bottom style="double">
        <color theme="4"/>
      </bottom>
      <diagonal/>
    </border>
  </borders>
  <cellStyleXfs count="13">
    <xf numFmtId="0" fontId="0" fillId="0" borderId="0"/>
    <xf numFmtId="0" fontId="9" fillId="6" borderId="0" applyNumberFormat="0" applyBorder="0" applyAlignment="0" applyProtection="0"/>
    <xf numFmtId="0" fontId="9" fillId="7" borderId="0" applyNumberFormat="0" applyBorder="0" applyAlignment="0" applyProtection="0"/>
    <xf numFmtId="0" fontId="9" fillId="8"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1" borderId="0" applyNumberFormat="0" applyBorder="0" applyAlignment="0" applyProtection="0"/>
    <xf numFmtId="43" fontId="8" fillId="0" borderId="0" applyFill="0" applyBorder="0" applyAlignment="0" applyProtection="0"/>
    <xf numFmtId="178" fontId="1" fillId="0" borderId="0" applyFont="0" applyFill="0" applyBorder="0" applyAlignment="0" applyProtection="0"/>
    <xf numFmtId="44" fontId="8" fillId="0" borderId="0" applyFill="0" applyBorder="0" applyAlignment="0" applyProtection="0"/>
    <xf numFmtId="0" fontId="6" fillId="0" borderId="0"/>
    <xf numFmtId="9" fontId="8" fillId="0" borderId="0" applyFill="0" applyBorder="0" applyAlignment="0" applyProtection="0"/>
    <xf numFmtId="0" fontId="11" fillId="0" borderId="18" applyNumberFormat="0" applyFill="0" applyAlignment="0" applyProtection="0"/>
  </cellStyleXfs>
  <cellXfs count="262">
    <xf numFmtId="0" fontId="0" fillId="0" borderId="0" xfId="0" applyFont="1" applyAlignment="1"/>
    <xf numFmtId="0" fontId="11" fillId="0" borderId="0" xfId="0" applyFont="1" applyAlignment="1"/>
    <xf numFmtId="0" fontId="11" fillId="0" borderId="0" xfId="0" applyFont="1" applyFill="1" applyBorder="1" applyAlignment="1"/>
    <xf numFmtId="0" fontId="0" fillId="0" borderId="1" xfId="0" applyFont="1" applyBorder="1" applyAlignment="1"/>
    <xf numFmtId="0" fontId="0" fillId="0" borderId="2" xfId="0" applyFont="1" applyBorder="1" applyAlignment="1"/>
    <xf numFmtId="0" fontId="0" fillId="0" borderId="0" xfId="0" applyFont="1" applyBorder="1" applyAlignment="1"/>
    <xf numFmtId="0" fontId="0" fillId="0" borderId="3" xfId="0" applyFont="1" applyBorder="1" applyAlignment="1"/>
    <xf numFmtId="0" fontId="11" fillId="12" borderId="4" xfId="0" applyFont="1" applyFill="1" applyBorder="1" applyAlignment="1"/>
    <xf numFmtId="0" fontId="11" fillId="12" borderId="5" xfId="0" applyFont="1" applyFill="1" applyBorder="1" applyAlignment="1"/>
    <xf numFmtId="0" fontId="0" fillId="0" borderId="2" xfId="0" applyFont="1" applyBorder="1" applyAlignment="1">
      <alignment wrapText="1"/>
    </xf>
    <xf numFmtId="0" fontId="0" fillId="0" borderId="6" xfId="0" applyFont="1" applyBorder="1" applyAlignment="1">
      <alignment wrapText="1"/>
    </xf>
    <xf numFmtId="0" fontId="5" fillId="0" borderId="0" xfId="0" applyFont="1" applyBorder="1" applyAlignment="1"/>
    <xf numFmtId="182" fontId="5" fillId="0" borderId="0" xfId="0" applyNumberFormat="1" applyFont="1" applyBorder="1" applyAlignment="1"/>
    <xf numFmtId="179" fontId="5" fillId="0" borderId="0" xfId="0" applyNumberFormat="1" applyFont="1" applyBorder="1" applyAlignment="1"/>
    <xf numFmtId="0" fontId="7" fillId="0" borderId="0" xfId="0" applyFont="1" applyBorder="1" applyAlignment="1"/>
    <xf numFmtId="183" fontId="5" fillId="0" borderId="0" xfId="0" applyNumberFormat="1" applyFont="1" applyBorder="1" applyAlignment="1"/>
    <xf numFmtId="0" fontId="7" fillId="0" borderId="7" xfId="0" applyFont="1" applyBorder="1" applyAlignment="1"/>
    <xf numFmtId="0" fontId="5" fillId="0" borderId="7" xfId="0" applyFont="1" applyBorder="1" applyAlignment="1"/>
    <xf numFmtId="0" fontId="0" fillId="0" borderId="7" xfId="0" applyFont="1" applyBorder="1" applyAlignment="1"/>
    <xf numFmtId="0" fontId="7" fillId="3" borderId="8" xfId="0" applyFont="1" applyFill="1" applyBorder="1" applyAlignment="1">
      <alignment vertical="top" wrapText="1"/>
    </xf>
    <xf numFmtId="0" fontId="3" fillId="0" borderId="7" xfId="0" applyFont="1" applyBorder="1" applyAlignment="1"/>
    <xf numFmtId="0" fontId="4" fillId="0" borderId="7" xfId="0" applyFont="1" applyBorder="1" applyAlignment="1"/>
    <xf numFmtId="179" fontId="5" fillId="0" borderId="7" xfId="8" applyNumberFormat="1" applyFont="1" applyBorder="1" applyAlignment="1"/>
    <xf numFmtId="179" fontId="7" fillId="0" borderId="7" xfId="8" applyNumberFormat="1" applyFont="1" applyBorder="1" applyAlignment="1"/>
    <xf numFmtId="179" fontId="7" fillId="0" borderId="7" xfId="8" applyNumberFormat="1" applyFont="1" applyFill="1" applyBorder="1" applyAlignment="1"/>
    <xf numFmtId="179" fontId="3" fillId="0" borderId="7" xfId="8" applyNumberFormat="1" applyFont="1" applyBorder="1" applyAlignment="1"/>
    <xf numFmtId="1" fontId="7" fillId="4" borderId="7" xfId="0" applyNumberFormat="1" applyFont="1" applyFill="1" applyBorder="1" applyAlignment="1"/>
    <xf numFmtId="0" fontId="7" fillId="0" borderId="7" xfId="0" applyFont="1" applyFill="1" applyBorder="1" applyAlignment="1">
      <alignment vertical="center" wrapText="1"/>
    </xf>
    <xf numFmtId="3" fontId="7" fillId="0" borderId="7" xfId="0" applyNumberFormat="1" applyFont="1" applyFill="1" applyBorder="1" applyAlignment="1">
      <alignment vertical="center" wrapText="1"/>
    </xf>
    <xf numFmtId="0" fontId="5" fillId="3" borderId="9" xfId="0" applyFont="1" applyFill="1" applyBorder="1" applyAlignment="1"/>
    <xf numFmtId="3" fontId="7" fillId="0" borderId="7" xfId="0" applyNumberFormat="1" applyFont="1" applyFill="1" applyBorder="1" applyAlignment="1">
      <alignment wrapText="1"/>
    </xf>
    <xf numFmtId="3" fontId="42" fillId="0" borderId="7" xfId="0" applyNumberFormat="1" applyFont="1" applyBorder="1" applyAlignment="1"/>
    <xf numFmtId="3" fontId="7" fillId="3" borderId="7" xfId="0" applyNumberFormat="1" applyFont="1" applyFill="1" applyBorder="1" applyAlignment="1"/>
    <xf numFmtId="0" fontId="5" fillId="3" borderId="7" xfId="0" applyFont="1" applyFill="1" applyBorder="1" applyAlignment="1"/>
    <xf numFmtId="0" fontId="0" fillId="13" borderId="0" xfId="0" applyFont="1" applyFill="1" applyBorder="1" applyAlignment="1"/>
    <xf numFmtId="0" fontId="43" fillId="2" borderId="0" xfId="0" applyFont="1" applyFill="1" applyBorder="1" applyAlignment="1"/>
    <xf numFmtId="0" fontId="12" fillId="2" borderId="0" xfId="0" applyFont="1" applyFill="1" applyBorder="1" applyAlignment="1"/>
    <xf numFmtId="0" fontId="0" fillId="2" borderId="0" xfId="0" applyFont="1" applyFill="1" applyBorder="1" applyAlignment="1"/>
    <xf numFmtId="0" fontId="3" fillId="2" borderId="0" xfId="0" applyFont="1" applyFill="1" applyBorder="1" applyAlignment="1"/>
    <xf numFmtId="0" fontId="5" fillId="2" borderId="0" xfId="0" applyFont="1" applyFill="1" applyBorder="1" applyAlignment="1"/>
    <xf numFmtId="180" fontId="7" fillId="2" borderId="0" xfId="0" applyNumberFormat="1" applyFont="1" applyFill="1" applyBorder="1" applyAlignment="1">
      <alignment horizontal="right" vertical="center"/>
    </xf>
    <xf numFmtId="181" fontId="7" fillId="2" borderId="0" xfId="0" applyNumberFormat="1" applyFont="1" applyFill="1" applyBorder="1" applyAlignment="1">
      <alignment vertical="center" wrapText="1"/>
    </xf>
    <xf numFmtId="181" fontId="7" fillId="2" borderId="0" xfId="0" applyNumberFormat="1" applyFont="1" applyFill="1" applyBorder="1" applyAlignment="1"/>
    <xf numFmtId="2" fontId="5" fillId="2" borderId="0" xfId="0" applyNumberFormat="1" applyFont="1" applyFill="1" applyBorder="1" applyAlignment="1">
      <alignment horizontal="right"/>
    </xf>
    <xf numFmtId="0" fontId="7" fillId="2" borderId="0" xfId="0" applyFont="1" applyFill="1" applyBorder="1" applyAlignment="1"/>
    <xf numFmtId="180" fontId="7" fillId="2" borderId="0" xfId="0" applyNumberFormat="1" applyFont="1" applyFill="1" applyBorder="1" applyAlignment="1"/>
    <xf numFmtId="0" fontId="5" fillId="3" borderId="3" xfId="0" applyFont="1" applyFill="1" applyBorder="1" applyAlignment="1"/>
    <xf numFmtId="3" fontId="7" fillId="3" borderId="10" xfId="0" applyNumberFormat="1" applyFont="1" applyFill="1" applyBorder="1" applyAlignment="1"/>
    <xf numFmtId="0" fontId="0" fillId="13" borderId="11" xfId="0" applyFont="1" applyFill="1" applyBorder="1" applyAlignment="1"/>
    <xf numFmtId="0" fontId="0" fillId="13" borderId="8" xfId="0" applyFont="1" applyFill="1" applyBorder="1" applyAlignment="1"/>
    <xf numFmtId="0" fontId="0" fillId="14" borderId="11" xfId="0" applyFont="1" applyFill="1" applyBorder="1" applyAlignment="1"/>
    <xf numFmtId="0" fontId="0" fillId="14" borderId="0" xfId="0" applyFont="1" applyFill="1" applyBorder="1" applyAlignment="1"/>
    <xf numFmtId="0" fontId="0" fillId="14" borderId="8" xfId="0" applyFont="1" applyFill="1" applyBorder="1" applyAlignment="1"/>
    <xf numFmtId="44" fontId="5" fillId="0" borderId="7" xfId="9" applyFont="1" applyBorder="1" applyAlignment="1"/>
    <xf numFmtId="183" fontId="5" fillId="0" borderId="7" xfId="7" applyNumberFormat="1" applyFont="1" applyBorder="1" applyAlignment="1"/>
    <xf numFmtId="183" fontId="0" fillId="0" borderId="7" xfId="7" applyNumberFormat="1" applyFont="1" applyBorder="1" applyAlignment="1"/>
    <xf numFmtId="184" fontId="0" fillId="0" borderId="0" xfId="0" applyNumberFormat="1" applyFont="1" applyAlignment="1"/>
    <xf numFmtId="185" fontId="5" fillId="0" borderId="7" xfId="9" applyNumberFormat="1" applyFont="1" applyBorder="1" applyAlignment="1"/>
    <xf numFmtId="0" fontId="7" fillId="4" borderId="7" xfId="7" applyNumberFormat="1" applyFont="1" applyFill="1" applyBorder="1" applyAlignment="1"/>
    <xf numFmtId="2" fontId="7" fillId="2" borderId="0" xfId="0" applyNumberFormat="1" applyFont="1" applyFill="1" applyBorder="1" applyAlignment="1">
      <alignment horizontal="right"/>
    </xf>
    <xf numFmtId="0" fontId="7" fillId="2" borderId="6" xfId="0" applyFont="1" applyFill="1" applyBorder="1" applyAlignment="1">
      <alignment wrapText="1"/>
    </xf>
    <xf numFmtId="0" fontId="11" fillId="0" borderId="1" xfId="0" applyFont="1" applyFill="1" applyBorder="1" applyAlignment="1">
      <alignment horizontal="left" wrapText="1"/>
    </xf>
    <xf numFmtId="0" fontId="0" fillId="0" borderId="2" xfId="0" applyFont="1" applyFill="1" applyBorder="1" applyAlignment="1">
      <alignment horizontal="left" wrapText="1" indent="1"/>
    </xf>
    <xf numFmtId="44" fontId="42" fillId="0" borderId="7" xfId="9" applyFont="1" applyBorder="1" applyAlignment="1"/>
    <xf numFmtId="0" fontId="7" fillId="12" borderId="7" xfId="7" applyNumberFormat="1" applyFont="1" applyFill="1" applyBorder="1" applyAlignment="1"/>
    <xf numFmtId="44" fontId="42" fillId="0" borderId="0" xfId="9" applyFont="1" applyBorder="1" applyAlignment="1"/>
    <xf numFmtId="3" fontId="5" fillId="0" borderId="7" xfId="0" applyNumberFormat="1" applyFont="1" applyBorder="1" applyAlignment="1"/>
    <xf numFmtId="0" fontId="5" fillId="2" borderId="0" xfId="0" applyFont="1" applyFill="1" applyBorder="1" applyAlignment="1">
      <alignment horizontal="right"/>
    </xf>
    <xf numFmtId="181" fontId="5" fillId="2" borderId="0" xfId="0" applyNumberFormat="1" applyFont="1" applyFill="1" applyBorder="1" applyAlignment="1">
      <alignment vertical="center" wrapText="1"/>
    </xf>
    <xf numFmtId="180" fontId="5" fillId="2" borderId="0" xfId="0" applyNumberFormat="1" applyFont="1" applyFill="1" applyBorder="1" applyAlignment="1">
      <alignment horizontal="right"/>
    </xf>
    <xf numFmtId="3" fontId="5" fillId="0" borderId="7" xfId="0" applyNumberFormat="1" applyFont="1" applyFill="1" applyBorder="1" applyAlignment="1">
      <alignment vertical="center" wrapText="1"/>
    </xf>
    <xf numFmtId="3" fontId="5" fillId="0" borderId="7" xfId="0" applyNumberFormat="1" applyFont="1" applyFill="1" applyBorder="1" applyAlignment="1">
      <alignment wrapText="1"/>
    </xf>
    <xf numFmtId="3" fontId="5" fillId="12" borderId="7" xfId="0" applyNumberFormat="1" applyFont="1" applyFill="1" applyBorder="1" applyAlignment="1">
      <alignment wrapText="1"/>
    </xf>
    <xf numFmtId="0" fontId="11" fillId="0" borderId="2" xfId="0" applyFont="1" applyFill="1" applyBorder="1" applyAlignment="1">
      <alignment horizontal="left" wrapText="1"/>
    </xf>
    <xf numFmtId="0" fontId="11" fillId="12" borderId="5" xfId="0" applyFont="1" applyFill="1" applyBorder="1" applyAlignment="1"/>
    <xf numFmtId="44" fontId="0" fillId="12" borderId="11" xfId="0" applyNumberFormat="1" applyFont="1" applyFill="1" applyBorder="1" applyAlignment="1"/>
    <xf numFmtId="44" fontId="0" fillId="12" borderId="0" xfId="0" applyNumberFormat="1" applyFont="1" applyFill="1" applyBorder="1" applyAlignment="1"/>
    <xf numFmtId="185" fontId="8" fillId="12" borderId="0" xfId="9" applyNumberFormat="1" applyFont="1" applyFill="1" applyBorder="1" applyAlignment="1"/>
    <xf numFmtId="44" fontId="8" fillId="12" borderId="0" xfId="9" applyFont="1" applyFill="1" applyBorder="1" applyAlignment="1"/>
    <xf numFmtId="0" fontId="0" fillId="12" borderId="0" xfId="0" applyFont="1" applyFill="1" applyBorder="1" applyAlignment="1"/>
    <xf numFmtId="0" fontId="0" fillId="12" borderId="8" xfId="0" applyFont="1" applyFill="1" applyBorder="1" applyAlignment="1"/>
    <xf numFmtId="0" fontId="0" fillId="12" borderId="11" xfId="0" applyFont="1" applyFill="1" applyBorder="1" applyAlignment="1"/>
    <xf numFmtId="0" fontId="11" fillId="12" borderId="12" xfId="0" applyFont="1" applyFill="1" applyBorder="1" applyAlignment="1"/>
    <xf numFmtId="0" fontId="7" fillId="3" borderId="8" xfId="0" applyFont="1" applyFill="1" applyBorder="1" applyAlignment="1">
      <alignment horizontal="left" vertical="top" wrapText="1"/>
    </xf>
    <xf numFmtId="0" fontId="7" fillId="2" borderId="0" xfId="0" applyFont="1" applyFill="1" applyBorder="1" applyAlignment="1">
      <alignment horizontal="right"/>
    </xf>
    <xf numFmtId="44" fontId="0" fillId="0" borderId="7" xfId="0" applyNumberFormat="1" applyFont="1" applyBorder="1" applyAlignment="1"/>
    <xf numFmtId="185" fontId="0" fillId="0" borderId="7" xfId="9" applyNumberFormat="1" applyFont="1" applyBorder="1" applyAlignment="1"/>
    <xf numFmtId="44" fontId="0" fillId="0" borderId="7" xfId="9" applyFont="1" applyBorder="1" applyAlignment="1"/>
    <xf numFmtId="0" fontId="11" fillId="15" borderId="4" xfId="0" applyFont="1" applyFill="1" applyBorder="1" applyAlignment="1"/>
    <xf numFmtId="0" fontId="11" fillId="15" borderId="5" xfId="0" applyFont="1" applyFill="1" applyBorder="1" applyAlignment="1"/>
    <xf numFmtId="0" fontId="11" fillId="15" borderId="5" xfId="0" applyFont="1" applyFill="1" applyBorder="1" applyAlignment="1"/>
    <xf numFmtId="0" fontId="11" fillId="15" borderId="12" xfId="0" applyFont="1" applyFill="1" applyBorder="1" applyAlignment="1"/>
    <xf numFmtId="0" fontId="11" fillId="12" borderId="1" xfId="0" applyFont="1" applyFill="1" applyBorder="1" applyAlignment="1"/>
    <xf numFmtId="0" fontId="0" fillId="12" borderId="13" xfId="0" applyFont="1" applyFill="1" applyBorder="1" applyAlignment="1"/>
    <xf numFmtId="0" fontId="11" fillId="12" borderId="2" xfId="0" applyFont="1" applyFill="1" applyBorder="1" applyAlignment="1"/>
    <xf numFmtId="0" fontId="11" fillId="12" borderId="3" xfId="0" applyFont="1" applyFill="1" applyBorder="1" applyAlignment="1"/>
    <xf numFmtId="0" fontId="0" fillId="0" borderId="7" xfId="0" applyFont="1" applyBorder="1" applyAlignment="1">
      <alignment wrapText="1"/>
    </xf>
    <xf numFmtId="0" fontId="11" fillId="2" borderId="7" xfId="0" applyFont="1" applyFill="1" applyBorder="1" applyAlignment="1"/>
    <xf numFmtId="0" fontId="11" fillId="0" borderId="7" xfId="0" applyFont="1" applyBorder="1" applyAlignment="1">
      <alignment wrapText="1"/>
    </xf>
    <xf numFmtId="0" fontId="11" fillId="12" borderId="1" xfId="0" applyFont="1" applyFill="1" applyBorder="1" applyAlignment="1">
      <alignment wrapText="1"/>
    </xf>
    <xf numFmtId="0" fontId="11" fillId="12" borderId="7" xfId="0" applyFont="1" applyFill="1" applyBorder="1" applyAlignment="1"/>
    <xf numFmtId="0" fontId="0" fillId="12" borderId="7" xfId="0" applyFont="1" applyFill="1" applyBorder="1" applyAlignment="1"/>
    <xf numFmtId="0" fontId="0" fillId="16" borderId="1" xfId="0" applyFont="1" applyFill="1" applyBorder="1" applyAlignment="1"/>
    <xf numFmtId="44" fontId="0" fillId="16" borderId="7" xfId="0" applyNumberFormat="1" applyFont="1" applyFill="1" applyBorder="1" applyAlignment="1"/>
    <xf numFmtId="44" fontId="0" fillId="16" borderId="11" xfId="0" applyNumberFormat="1" applyFont="1" applyFill="1" applyBorder="1" applyAlignment="1"/>
    <xf numFmtId="0" fontId="0" fillId="16" borderId="14" xfId="0" applyFont="1" applyFill="1" applyBorder="1" applyAlignment="1"/>
    <xf numFmtId="44" fontId="0" fillId="16" borderId="0" xfId="0" applyNumberFormat="1" applyFont="1" applyFill="1" applyBorder="1" applyAlignment="1"/>
    <xf numFmtId="0" fontId="0" fillId="16" borderId="7" xfId="0" applyFont="1" applyFill="1" applyBorder="1" applyAlignment="1"/>
    <xf numFmtId="0" fontId="7" fillId="2" borderId="2" xfId="0" applyFont="1" applyFill="1" applyBorder="1" applyAlignment="1">
      <alignment vertical="top" wrapText="1"/>
    </xf>
    <xf numFmtId="0" fontId="13" fillId="12" borderId="1" xfId="0" applyFont="1" applyFill="1" applyBorder="1" applyAlignment="1"/>
    <xf numFmtId="0" fontId="14" fillId="12" borderId="11" xfId="0" applyFont="1" applyFill="1" applyBorder="1" applyAlignment="1"/>
    <xf numFmtId="0" fontId="13" fillId="12" borderId="7" xfId="0" applyFont="1" applyFill="1" applyBorder="1" applyAlignment="1"/>
    <xf numFmtId="0" fontId="14" fillId="0" borderId="7" xfId="0" applyFont="1" applyBorder="1" applyAlignment="1"/>
    <xf numFmtId="0" fontId="14" fillId="0" borderId="7" xfId="0" applyFont="1" applyBorder="1" applyAlignment="1">
      <alignment wrapText="1"/>
    </xf>
    <xf numFmtId="0" fontId="14" fillId="0" borderId="7" xfId="0" applyFont="1" applyFill="1" applyBorder="1" applyAlignment="1"/>
    <xf numFmtId="0" fontId="11" fillId="0" borderId="7" xfId="0" applyFont="1" applyBorder="1" applyAlignment="1"/>
    <xf numFmtId="44" fontId="0" fillId="16" borderId="12" xfId="0" applyNumberFormat="1" applyFont="1" applyFill="1" applyBorder="1" applyAlignment="1"/>
    <xf numFmtId="44" fontId="0" fillId="0" borderId="12" xfId="0" applyNumberFormat="1" applyFont="1" applyBorder="1" applyAlignment="1"/>
    <xf numFmtId="185" fontId="0" fillId="0" borderId="12" xfId="9" applyNumberFormat="1" applyFont="1" applyBorder="1" applyAlignment="1"/>
    <xf numFmtId="0" fontId="43" fillId="2" borderId="1" xfId="0" applyFont="1" applyFill="1" applyBorder="1" applyAlignment="1"/>
    <xf numFmtId="0" fontId="11" fillId="0" borderId="11" xfId="0" applyFont="1" applyBorder="1" applyAlignment="1"/>
    <xf numFmtId="0" fontId="11" fillId="0" borderId="2" xfId="0" applyFont="1" applyFill="1" applyBorder="1" applyAlignment="1"/>
    <xf numFmtId="0" fontId="0" fillId="0" borderId="7" xfId="0" applyFont="1" applyFill="1" applyBorder="1" applyAlignment="1">
      <alignment horizontal="left" wrapText="1"/>
    </xf>
    <xf numFmtId="0" fontId="11" fillId="0" borderId="3" xfId="0" applyFont="1" applyFill="1" applyBorder="1" applyAlignment="1"/>
    <xf numFmtId="44" fontId="0" fillId="12" borderId="8" xfId="0" applyNumberFormat="1" applyFont="1" applyFill="1" applyBorder="1" applyAlignment="1"/>
    <xf numFmtId="44" fontId="8" fillId="16" borderId="7" xfId="9" applyFont="1" applyFill="1" applyBorder="1" applyAlignment="1"/>
    <xf numFmtId="0" fontId="43" fillId="2" borderId="2" xfId="0" applyFont="1" applyFill="1" applyBorder="1" applyAlignment="1"/>
    <xf numFmtId="0" fontId="11" fillId="0" borderId="0" xfId="0" applyFont="1" applyBorder="1" applyAlignment="1"/>
    <xf numFmtId="0" fontId="15" fillId="0" borderId="0" xfId="0" applyFont="1" applyBorder="1" applyAlignment="1"/>
    <xf numFmtId="0" fontId="10" fillId="0" borderId="0" xfId="0" applyFont="1" applyAlignment="1"/>
    <xf numFmtId="0" fontId="16" fillId="2" borderId="0" xfId="0" applyFont="1" applyFill="1" applyBorder="1" applyAlignment="1">
      <alignment wrapText="1"/>
    </xf>
    <xf numFmtId="0" fontId="5" fillId="0" borderId="7" xfId="0" applyFont="1" applyFill="1" applyBorder="1" applyAlignment="1">
      <alignment vertical="center" wrapText="1"/>
    </xf>
    <xf numFmtId="0" fontId="11" fillId="12" borderId="7" xfId="0" applyFont="1" applyFill="1" applyBorder="1" applyAlignment="1">
      <alignment wrapText="1"/>
    </xf>
    <xf numFmtId="0" fontId="44" fillId="5" borderId="7" xfId="0" applyFont="1" applyFill="1" applyBorder="1" applyAlignment="1"/>
    <xf numFmtId="1" fontId="45" fillId="5" borderId="7" xfId="0" applyNumberFormat="1" applyFont="1" applyFill="1" applyBorder="1" applyAlignment="1"/>
    <xf numFmtId="1" fontId="44" fillId="5" borderId="7" xfId="0" applyNumberFormat="1" applyFont="1" applyFill="1" applyBorder="1" applyAlignment="1">
      <alignment wrapText="1"/>
    </xf>
    <xf numFmtId="0" fontId="45" fillId="5" borderId="7" xfId="0" applyFont="1" applyFill="1" applyBorder="1" applyAlignment="1"/>
    <xf numFmtId="0" fontId="12" fillId="5" borderId="7" xfId="0" applyFont="1" applyFill="1" applyBorder="1" applyAlignment="1"/>
    <xf numFmtId="0" fontId="0" fillId="0" borderId="4" xfId="0" applyFont="1" applyBorder="1" applyAlignment="1"/>
    <xf numFmtId="0" fontId="44" fillId="5" borderId="15" xfId="0" applyFont="1" applyFill="1" applyBorder="1" applyAlignment="1"/>
    <xf numFmtId="183" fontId="45" fillId="5" borderId="7" xfId="7" applyNumberFormat="1" applyFont="1" applyFill="1" applyBorder="1" applyAlignment="1"/>
    <xf numFmtId="0" fontId="15" fillId="0" borderId="0" xfId="0" applyFont="1" applyFill="1" applyBorder="1" applyAlignment="1"/>
    <xf numFmtId="0" fontId="10" fillId="0" borderId="0" xfId="0" applyFont="1" applyFill="1" applyBorder="1" applyAlignment="1"/>
    <xf numFmtId="0" fontId="12" fillId="2" borderId="7" xfId="0" applyFont="1" applyFill="1" applyBorder="1" applyAlignment="1">
      <alignment wrapText="1"/>
    </xf>
    <xf numFmtId="0" fontId="11" fillId="0" borderId="4" xfId="0" applyFont="1" applyFill="1" applyBorder="1" applyAlignment="1"/>
    <xf numFmtId="0" fontId="11" fillId="12" borderId="5" xfId="0" applyFont="1" applyFill="1" applyBorder="1" applyAlignment="1">
      <alignment horizontal="center"/>
    </xf>
    <xf numFmtId="0" fontId="11" fillId="17" borderId="4" xfId="0" applyFont="1" applyFill="1" applyBorder="1" applyAlignment="1"/>
    <xf numFmtId="0" fontId="11" fillId="17" borderId="5" xfId="0" applyFont="1" applyFill="1" applyBorder="1" applyAlignment="1"/>
    <xf numFmtId="0" fontId="11" fillId="17" borderId="5" xfId="0" applyFont="1" applyFill="1" applyBorder="1" applyAlignment="1"/>
    <xf numFmtId="0" fontId="11" fillId="17" borderId="12" xfId="0" applyFont="1" applyFill="1" applyBorder="1" applyAlignment="1"/>
    <xf numFmtId="0" fontId="11" fillId="17" borderId="1" xfId="0" applyFont="1" applyFill="1" applyBorder="1" applyAlignment="1">
      <alignment wrapText="1"/>
    </xf>
    <xf numFmtId="0" fontId="0" fillId="17" borderId="11" xfId="0" applyFont="1" applyFill="1" applyBorder="1" applyAlignment="1"/>
    <xf numFmtId="0" fontId="0" fillId="17" borderId="13" xfId="0" applyFont="1" applyFill="1" applyBorder="1" applyAlignment="1"/>
    <xf numFmtId="0" fontId="0" fillId="17" borderId="2" xfId="0" applyFont="1" applyFill="1" applyBorder="1" applyAlignment="1">
      <alignment wrapText="1"/>
    </xf>
    <xf numFmtId="0" fontId="0" fillId="17" borderId="7" xfId="0" applyFont="1" applyFill="1" applyBorder="1" applyAlignment="1"/>
    <xf numFmtId="0" fontId="0" fillId="17" borderId="0" xfId="0" applyFont="1" applyFill="1" applyBorder="1" applyAlignment="1"/>
    <xf numFmtId="0" fontId="0" fillId="17" borderId="12" xfId="0" applyFont="1" applyFill="1" applyBorder="1" applyAlignment="1"/>
    <xf numFmtId="0" fontId="0" fillId="17" borderId="3" xfId="0" applyFont="1" applyFill="1" applyBorder="1" applyAlignment="1"/>
    <xf numFmtId="0" fontId="11" fillId="17" borderId="2" xfId="0" applyFont="1" applyFill="1" applyBorder="1" applyAlignment="1">
      <alignment wrapText="1"/>
    </xf>
    <xf numFmtId="0" fontId="0" fillId="17" borderId="16" xfId="0" applyFont="1" applyFill="1" applyBorder="1" applyAlignment="1"/>
    <xf numFmtId="0" fontId="0" fillId="17" borderId="6" xfId="0" applyFont="1" applyFill="1" applyBorder="1" applyAlignment="1">
      <alignment wrapText="1"/>
    </xf>
    <xf numFmtId="0" fontId="0" fillId="17" borderId="8" xfId="0" applyFont="1" applyFill="1" applyBorder="1" applyAlignment="1"/>
    <xf numFmtId="0" fontId="16" fillId="2" borderId="7" xfId="0" applyFont="1" applyFill="1" applyBorder="1" applyAlignment="1">
      <alignment wrapText="1"/>
    </xf>
    <xf numFmtId="0" fontId="0" fillId="5" borderId="7" xfId="0" applyFont="1" applyFill="1" applyBorder="1" applyAlignment="1"/>
    <xf numFmtId="0" fontId="5" fillId="0" borderId="5" xfId="0" applyFont="1" applyBorder="1" applyAlignment="1"/>
    <xf numFmtId="3" fontId="42" fillId="0" borderId="5" xfId="0" applyNumberFormat="1" applyFont="1" applyBorder="1" applyAlignment="1"/>
    <xf numFmtId="9" fontId="45" fillId="5" borderId="7" xfId="0" applyNumberFormat="1" applyFont="1" applyFill="1" applyBorder="1" applyAlignment="1"/>
    <xf numFmtId="8" fontId="45" fillId="5" borderId="7" xfId="0" applyNumberFormat="1" applyFont="1" applyFill="1" applyBorder="1" applyAlignment="1"/>
    <xf numFmtId="183" fontId="0" fillId="5" borderId="7" xfId="0" applyNumberFormat="1" applyFont="1" applyFill="1" applyBorder="1" applyAlignment="1"/>
    <xf numFmtId="0" fontId="5" fillId="5" borderId="7" xfId="0" applyFont="1" applyFill="1" applyBorder="1" applyAlignment="1"/>
    <xf numFmtId="179" fontId="3" fillId="5" borderId="7" xfId="0" applyNumberFormat="1" applyFont="1" applyFill="1" applyBorder="1" applyAlignment="1"/>
    <xf numFmtId="182" fontId="42" fillId="5" borderId="7" xfId="11" applyNumberFormat="1" applyFont="1" applyFill="1" applyBorder="1" applyAlignment="1"/>
    <xf numFmtId="3" fontId="42" fillId="5" borderId="7" xfId="0" applyNumberFormat="1" applyFont="1" applyFill="1" applyBorder="1" applyAlignment="1"/>
    <xf numFmtId="183" fontId="42" fillId="5" borderId="7" xfId="7" applyNumberFormat="1" applyFont="1" applyFill="1" applyBorder="1" applyAlignment="1"/>
    <xf numFmtId="0" fontId="5" fillId="0" borderId="5" xfId="0" applyFont="1" applyFill="1" applyBorder="1" applyAlignment="1">
      <alignment vertical="center" wrapText="1"/>
    </xf>
    <xf numFmtId="183" fontId="0" fillId="0" borderId="5" xfId="7" applyNumberFormat="1" applyFont="1" applyBorder="1" applyAlignment="1"/>
    <xf numFmtId="0" fontId="7" fillId="3" borderId="0" xfId="0" applyFont="1" applyFill="1" applyBorder="1" applyAlignment="1">
      <alignment vertical="top" wrapText="1"/>
    </xf>
    <xf numFmtId="8" fontId="0" fillId="0" borderId="0" xfId="0" applyNumberFormat="1" applyFont="1" applyAlignment="1"/>
    <xf numFmtId="0" fontId="13" fillId="12" borderId="7" xfId="0" applyFont="1" applyFill="1" applyBorder="1" applyAlignment="1">
      <alignment wrapText="1"/>
    </xf>
    <xf numFmtId="0" fontId="0" fillId="5" borderId="17" xfId="0" applyFont="1" applyFill="1" applyBorder="1" applyAlignment="1"/>
    <xf numFmtId="0" fontId="11" fillId="0" borderId="5" xfId="0" applyFont="1" applyBorder="1" applyAlignment="1"/>
    <xf numFmtId="0" fontId="0" fillId="0" borderId="5" xfId="0" applyFont="1" applyBorder="1" applyAlignment="1"/>
    <xf numFmtId="0" fontId="11" fillId="0" borderId="11" xfId="0" applyFont="1" applyFill="1" applyBorder="1" applyAlignment="1"/>
    <xf numFmtId="0" fontId="11" fillId="0" borderId="13" xfId="0" applyFont="1" applyFill="1" applyBorder="1" applyAlignment="1"/>
    <xf numFmtId="1" fontId="7" fillId="9" borderId="7" xfId="0" applyNumberFormat="1" applyFont="1" applyFill="1" applyBorder="1" applyAlignment="1"/>
    <xf numFmtId="183" fontId="8" fillId="12" borderId="11" xfId="7" applyNumberFormat="1" applyFont="1" applyFill="1" applyBorder="1" applyAlignment="1"/>
    <xf numFmtId="183" fontId="8" fillId="12" borderId="0" xfId="7" applyNumberFormat="1" applyFont="1" applyFill="1" applyBorder="1" applyAlignment="1"/>
    <xf numFmtId="0" fontId="12" fillId="0" borderId="0" xfId="0" applyFont="1" applyFill="1" applyBorder="1" applyAlignment="1">
      <alignment wrapText="1"/>
    </xf>
    <xf numFmtId="0" fontId="12" fillId="0" borderId="0" xfId="0" applyFont="1" applyFill="1" applyBorder="1" applyAlignment="1"/>
    <xf numFmtId="0" fontId="11" fillId="0" borderId="0" xfId="0" applyFont="1" applyFill="1" applyAlignment="1"/>
    <xf numFmtId="0" fontId="0" fillId="0" borderId="0" xfId="0" applyFont="1" applyFill="1" applyAlignment="1"/>
    <xf numFmtId="0" fontId="11" fillId="0" borderId="1" xfId="0" applyFont="1" applyBorder="1" applyAlignment="1"/>
    <xf numFmtId="0" fontId="0" fillId="0" borderId="11" xfId="0" applyFont="1" applyBorder="1" applyAlignment="1"/>
    <xf numFmtId="0" fontId="0" fillId="0" borderId="13" xfId="0" applyFont="1" applyBorder="1" applyAlignment="1"/>
    <xf numFmtId="0" fontId="0" fillId="0" borderId="6" xfId="0" applyFont="1" applyBorder="1" applyAlignment="1"/>
    <xf numFmtId="183" fontId="8" fillId="12" borderId="8" xfId="7" applyNumberFormat="1" applyFont="1" applyFill="1" applyBorder="1" applyAlignment="1"/>
    <xf numFmtId="0" fontId="11" fillId="0" borderId="8" xfId="0" applyFont="1" applyFill="1" applyBorder="1" applyAlignment="1"/>
    <xf numFmtId="0" fontId="11" fillId="0" borderId="6" xfId="0" applyFont="1" applyFill="1" applyBorder="1" applyAlignment="1"/>
    <xf numFmtId="0" fontId="11" fillId="0" borderId="1" xfId="0" applyFont="1" applyFill="1" applyBorder="1" applyAlignment="1"/>
    <xf numFmtId="185" fontId="0" fillId="0" borderId="0" xfId="9" applyNumberFormat="1" applyFont="1" applyBorder="1" applyAlignment="1"/>
    <xf numFmtId="44" fontId="0" fillId="0" borderId="0" xfId="9" applyFont="1" applyBorder="1" applyAlignment="1"/>
    <xf numFmtId="185" fontId="0" fillId="0" borderId="3" xfId="9" applyNumberFormat="1" applyFont="1" applyBorder="1" applyAlignment="1"/>
    <xf numFmtId="0" fontId="0" fillId="0" borderId="8" xfId="0" applyFont="1" applyBorder="1" applyAlignment="1"/>
    <xf numFmtId="0" fontId="0" fillId="0" borderId="16" xfId="0" applyFont="1" applyBorder="1" applyAlignment="1"/>
    <xf numFmtId="0" fontId="11" fillId="12" borderId="0" xfId="0" applyFont="1" applyFill="1" applyBorder="1" applyAlignment="1">
      <alignment wrapText="1"/>
    </xf>
    <xf numFmtId="0" fontId="11" fillId="2" borderId="0" xfId="0" applyFont="1" applyFill="1" applyBorder="1" applyAlignment="1"/>
    <xf numFmtId="0" fontId="44" fillId="0" borderId="0" xfId="0" applyFont="1" applyFill="1" applyBorder="1" applyAlignment="1"/>
    <xf numFmtId="0" fontId="0" fillId="0" borderId="0" xfId="0" applyFont="1" applyAlignment="1">
      <alignment wrapText="1"/>
    </xf>
    <xf numFmtId="0" fontId="17" fillId="0" borderId="0" xfId="0" applyFont="1" applyAlignment="1"/>
    <xf numFmtId="0" fontId="7" fillId="3" borderId="7" xfId="0" applyFont="1" applyFill="1" applyBorder="1" applyAlignment="1">
      <alignment vertical="top" wrapText="1"/>
    </xf>
    <xf numFmtId="9" fontId="0" fillId="0" borderId="0" xfId="0" applyNumberFormat="1" applyFont="1" applyAlignment="1"/>
    <xf numFmtId="9" fontId="12" fillId="5" borderId="7" xfId="11" applyFont="1" applyFill="1" applyBorder="1" applyAlignment="1"/>
    <xf numFmtId="9" fontId="16" fillId="12" borderId="7" xfId="11" applyFont="1" applyFill="1" applyBorder="1" applyAlignment="1">
      <alignment wrapText="1"/>
    </xf>
    <xf numFmtId="0" fontId="18" fillId="0" borderId="0" xfId="0" applyFont="1" applyFill="1" applyBorder="1" applyAlignment="1"/>
    <xf numFmtId="0" fontId="11" fillId="0" borderId="0" xfId="0" applyFont="1" applyAlignment="1">
      <alignment horizontal="center"/>
    </xf>
    <xf numFmtId="183" fontId="45" fillId="0" borderId="5" xfId="7" applyNumberFormat="1" applyFont="1" applyFill="1" applyBorder="1" applyAlignment="1"/>
    <xf numFmtId="183" fontId="45" fillId="0" borderId="12" xfId="7" applyNumberFormat="1" applyFont="1" applyFill="1" applyBorder="1" applyAlignment="1"/>
    <xf numFmtId="183" fontId="45" fillId="0" borderId="1" xfId="7" applyNumberFormat="1" applyFont="1" applyFill="1" applyBorder="1" applyAlignment="1"/>
    <xf numFmtId="0" fontId="18" fillId="0" borderId="0" xfId="0" applyFont="1" applyAlignment="1"/>
    <xf numFmtId="1" fontId="7" fillId="4" borderId="4" xfId="0" applyNumberFormat="1" applyFont="1" applyFill="1" applyBorder="1" applyAlignment="1"/>
    <xf numFmtId="0" fontId="7" fillId="0" borderId="7" xfId="0" applyFont="1" applyFill="1" applyBorder="1" applyAlignment="1">
      <alignment vertical="top" wrapText="1"/>
    </xf>
    <xf numFmtId="0" fontId="19" fillId="0" borderId="0" xfId="0" applyFont="1" applyAlignment="1"/>
    <xf numFmtId="0" fontId="20" fillId="0" borderId="0" xfId="0" applyFont="1" applyAlignment="1">
      <alignment horizontal="center"/>
    </xf>
    <xf numFmtId="0" fontId="18" fillId="0" borderId="0" xfId="0" applyFont="1" applyAlignment="1">
      <alignment vertical="center"/>
    </xf>
    <xf numFmtId="0" fontId="0" fillId="0" borderId="0" xfId="0" applyFont="1" applyAlignment="1">
      <alignment vertical="center"/>
    </xf>
    <xf numFmtId="183" fontId="5" fillId="5" borderId="7" xfId="7" applyNumberFormat="1" applyFont="1" applyFill="1" applyBorder="1" applyAlignment="1"/>
    <xf numFmtId="0" fontId="18" fillId="0" borderId="0" xfId="0" applyFont="1" applyAlignment="1">
      <alignment horizontal="left" vertical="center"/>
    </xf>
    <xf numFmtId="0" fontId="18" fillId="0" borderId="7" xfId="0" applyFont="1" applyBorder="1" applyAlignment="1"/>
    <xf numFmtId="0" fontId="0" fillId="0" borderId="7" xfId="0" applyFont="1" applyFill="1" applyBorder="1" applyAlignment="1">
      <alignment wrapText="1"/>
    </xf>
    <xf numFmtId="180" fontId="7" fillId="0" borderId="0" xfId="0" applyNumberFormat="1" applyFont="1" applyFill="1" applyBorder="1" applyAlignment="1">
      <alignment horizontal="right" vertical="center"/>
    </xf>
    <xf numFmtId="183" fontId="0" fillId="0" borderId="7" xfId="7" applyNumberFormat="1" applyFont="1" applyFill="1" applyBorder="1" applyAlignment="1"/>
    <xf numFmtId="0" fontId="18" fillId="0" borderId="7" xfId="0" applyFont="1" applyFill="1" applyBorder="1" applyAlignment="1"/>
    <xf numFmtId="0" fontId="42" fillId="5" borderId="4" xfId="0" applyFont="1" applyFill="1" applyBorder="1" applyAlignment="1"/>
    <xf numFmtId="0" fontId="14" fillId="17" borderId="7" xfId="0" applyFont="1" applyFill="1" applyBorder="1" applyAlignment="1"/>
    <xf numFmtId="0" fontId="13" fillId="17" borderId="7" xfId="0" applyFont="1" applyFill="1" applyBorder="1" applyAlignment="1"/>
    <xf numFmtId="0" fontId="0" fillId="0" borderId="0" xfId="0" applyFont="1" applyFill="1" applyBorder="1" applyAlignment="1"/>
    <xf numFmtId="0" fontId="21" fillId="0" borderId="0" xfId="0" applyFont="1" applyFill="1" applyBorder="1" applyAlignment="1">
      <alignment wrapText="1"/>
    </xf>
    <xf numFmtId="0" fontId="21" fillId="0" borderId="0" xfId="0" applyFont="1" applyFill="1" applyBorder="1" applyAlignment="1"/>
    <xf numFmtId="0" fontId="22" fillId="0" borderId="0" xfId="0" applyFont="1" applyFill="1" applyBorder="1" applyAlignment="1"/>
    <xf numFmtId="0" fontId="22" fillId="0" borderId="0" xfId="0" applyFont="1" applyFill="1" applyBorder="1" applyAlignment="1">
      <alignment wrapText="1"/>
    </xf>
    <xf numFmtId="0" fontId="14" fillId="12" borderId="4" xfId="0" applyFont="1" applyFill="1" applyBorder="1" applyAlignment="1"/>
    <xf numFmtId="0" fontId="13" fillId="17" borderId="4" xfId="0" applyFont="1" applyFill="1" applyBorder="1" applyAlignment="1">
      <alignment horizontal="center"/>
    </xf>
    <xf numFmtId="8" fontId="42" fillId="5" borderId="4" xfId="0" applyNumberFormat="1" applyFont="1" applyFill="1" applyBorder="1" applyAlignment="1"/>
    <xf numFmtId="186" fontId="42" fillId="5" borderId="4" xfId="0" applyNumberFormat="1" applyFont="1" applyFill="1" applyBorder="1" applyAlignment="1"/>
    <xf numFmtId="186" fontId="42" fillId="5" borderId="4" xfId="9" applyNumberFormat="1" applyFont="1" applyFill="1" applyBorder="1" applyAlignment="1"/>
    <xf numFmtId="0" fontId="13" fillId="12" borderId="7" xfId="0" applyFont="1" applyFill="1" applyBorder="1" applyAlignment="1">
      <alignment horizontal="center" vertical="center" wrapText="1"/>
    </xf>
    <xf numFmtId="0" fontId="18" fillId="18" borderId="7" xfId="0" applyFont="1" applyFill="1" applyBorder="1" applyAlignment="1"/>
    <xf numFmtId="0" fontId="7" fillId="3" borderId="7" xfId="0" applyFont="1" applyFill="1" applyBorder="1" applyAlignment="1">
      <alignment horizontal="left" vertical="top" wrapText="1"/>
    </xf>
    <xf numFmtId="0" fontId="7" fillId="17" borderId="7" xfId="0" applyFont="1" applyFill="1" applyBorder="1" applyAlignment="1">
      <alignment horizontal="left" vertical="top" wrapText="1"/>
    </xf>
    <xf numFmtId="0" fontId="7" fillId="0" borderId="8" xfId="0" applyFont="1" applyFill="1" applyBorder="1" applyAlignment="1">
      <alignment vertical="top" wrapText="1"/>
    </xf>
    <xf numFmtId="0" fontId="0" fillId="0" borderId="0" xfId="0" applyFont="1" applyAlignment="1">
      <alignment vertical="center" wrapText="1"/>
    </xf>
    <xf numFmtId="183" fontId="0" fillId="5" borderId="7" xfId="7" applyNumberFormat="1" applyFont="1" applyFill="1" applyBorder="1" applyAlignment="1"/>
    <xf numFmtId="0" fontId="5" fillId="0" borderId="0" xfId="0" applyFont="1" applyFill="1" applyBorder="1" applyAlignment="1">
      <alignment vertical="center" wrapText="1"/>
    </xf>
    <xf numFmtId="183" fontId="0" fillId="0" borderId="7" xfId="7" applyNumberFormat="1" applyFont="1" applyFill="1" applyBorder="1" applyAlignment="1">
      <alignment vertical="center"/>
    </xf>
    <xf numFmtId="0" fontId="2" fillId="0" borderId="7" xfId="0" applyFont="1" applyFill="1" applyBorder="1" applyAlignment="1">
      <alignment vertical="center" wrapText="1"/>
    </xf>
    <xf numFmtId="0" fontId="5" fillId="0" borderId="7" xfId="0" applyNumberFormat="1" applyFont="1" applyBorder="1" applyAlignment="1"/>
    <xf numFmtId="43" fontId="5" fillId="0" borderId="7" xfId="0" applyNumberFormat="1" applyFont="1" applyBorder="1" applyAlignment="1"/>
    <xf numFmtId="0" fontId="44" fillId="0" borderId="7" xfId="0" applyFont="1" applyFill="1" applyBorder="1" applyAlignment="1">
      <alignment horizontal="center"/>
    </xf>
    <xf numFmtId="0" fontId="11" fillId="12" borderId="7" xfId="0" applyFont="1" applyFill="1" applyBorder="1" applyAlignment="1">
      <alignment horizontal="center" wrapText="1"/>
    </xf>
    <xf numFmtId="9" fontId="44" fillId="5" borderId="7" xfId="11" applyFont="1" applyFill="1" applyBorder="1" applyAlignment="1"/>
    <xf numFmtId="9" fontId="0" fillId="5" borderId="7" xfId="11" applyFont="1" applyFill="1" applyBorder="1" applyAlignment="1"/>
    <xf numFmtId="0" fontId="13" fillId="3" borderId="8" xfId="0" applyFont="1" applyFill="1" applyBorder="1" applyAlignment="1">
      <alignment horizontal="left" vertical="top" wrapText="1"/>
    </xf>
  </cellXfs>
  <cellStyles count="13">
    <cellStyle name="Accent1" xfId="1" builtinId="29" customBuiltin="1"/>
    <cellStyle name="Accent2" xfId="2" builtinId="33" customBuiltin="1"/>
    <cellStyle name="Accent3" xfId="3" builtinId="37" customBuiltin="1"/>
    <cellStyle name="Accent4" xfId="4" builtinId="41" customBuiltin="1"/>
    <cellStyle name="Accent5" xfId="5" builtinId="45" customBuiltin="1"/>
    <cellStyle name="Accent6" xfId="6" builtinId="49" customBuiltin="1"/>
    <cellStyle name="Comma" xfId="7" builtinId="3"/>
    <cellStyle name="Comma 2" xfId="8"/>
    <cellStyle name="Currency" xfId="9" builtinId="4"/>
    <cellStyle name="Normal" xfId="0" builtinId="0"/>
    <cellStyle name="Normal 2" xfId="10"/>
    <cellStyle name="Percent" xfId="11" builtinId="5"/>
    <cellStyle name="Total" xfId="12"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Claire%20Qureshi/Dropbox/BackPack+%20Project/Model/Revised%20Model/2013_07%20New%20Global%20BP+%20Cost%20Estimate%20v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BP+ Menu"/>
      <sheetName val="Assumptions"/>
      <sheetName val="Calculations - Cost Per CHW"/>
      <sheetName val="Cases &amp; Lived Saved"/>
      <sheetName val="Inventory"/>
      <sheetName val="Calculations - Kit Quantities"/>
      <sheetName val="Data tables"/>
      <sheetName val="Global Lives Saved"/>
      <sheetName val="Items to do &amp; check"/>
      <sheetName val="iCCM costs data"/>
      <sheetName val="Comparison Tab"/>
      <sheetName val="Commodities info from Charag"/>
      <sheetName val="Assembly options"/>
      <sheetName val="Cost Summary&amp; Options"/>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2">
          <cell r="F2" t="str">
            <v>Yes</v>
          </cell>
        </row>
        <row r="3">
          <cell r="F3" t="str">
            <v>No</v>
          </cell>
        </row>
        <row r="23">
          <cell r="C23" t="str">
            <v>Hard Basic</v>
          </cell>
        </row>
        <row r="24">
          <cell r="C24" t="str">
            <v>Hard Advanced</v>
          </cell>
        </row>
        <row r="25">
          <cell r="C25" t="str">
            <v>Soft Basic</v>
          </cell>
        </row>
        <row r="26">
          <cell r="C26" t="str">
            <v>Soft Advanced</v>
          </cell>
        </row>
        <row r="27">
          <cell r="C27" t="str">
            <v>Mobile</v>
          </cell>
        </row>
      </sheetData>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3.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5.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6.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8.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6.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C3:C7"/>
  <sheetViews>
    <sheetView zoomScaleNormal="100" workbookViewId="0">
      <selection activeCell="C3" sqref="C3:C7"/>
    </sheetView>
  </sheetViews>
  <sheetFormatPr defaultRowHeight="15" x14ac:dyDescent="0.25"/>
  <cols>
    <col min="1" max="256" width="11.42578125" customWidth="1"/>
  </cols>
  <sheetData>
    <row r="3" spans="3:3" x14ac:dyDescent="0.25">
      <c r="C3" s="210">
        <v>0</v>
      </c>
    </row>
    <row r="4" spans="3:3" x14ac:dyDescent="0.25">
      <c r="C4" s="210">
        <v>0.25</v>
      </c>
    </row>
    <row r="5" spans="3:3" x14ac:dyDescent="0.25">
      <c r="C5" s="210">
        <v>0.5</v>
      </c>
    </row>
    <row r="6" spans="3:3" x14ac:dyDescent="0.25">
      <c r="C6" s="210">
        <v>0.75</v>
      </c>
    </row>
    <row r="7" spans="3:3" x14ac:dyDescent="0.25">
      <c r="C7" s="210">
        <v>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5" tint="0.39997558519241921"/>
    <pageSetUpPr fitToPage="1"/>
  </sheetPr>
  <dimension ref="A1:O47"/>
  <sheetViews>
    <sheetView showGridLines="0" tabSelected="1" zoomScale="80" zoomScaleNormal="80" workbookViewId="0">
      <selection activeCell="B25" sqref="B25"/>
    </sheetView>
  </sheetViews>
  <sheetFormatPr defaultRowHeight="15" x14ac:dyDescent="0.25"/>
  <cols>
    <col min="1" max="1" width="57.85546875" bestFit="1" customWidth="1"/>
    <col min="2" max="2" width="13.42578125" bestFit="1" customWidth="1"/>
    <col min="3" max="3" width="13.42578125" customWidth="1"/>
    <col min="4" max="5" width="7.42578125" customWidth="1"/>
    <col min="6" max="6" width="2.28515625" customWidth="1"/>
    <col min="7" max="7" width="12.42578125" bestFit="1" customWidth="1"/>
    <col min="8" max="10" width="7.42578125" customWidth="1"/>
    <col min="11" max="11" width="2.28515625" customWidth="1"/>
    <col min="12" max="12" width="7.42578125" bestFit="1" customWidth="1"/>
    <col min="13" max="15" width="7.42578125" customWidth="1"/>
    <col min="16" max="256" width="11.42578125" customWidth="1"/>
  </cols>
  <sheetData>
    <row r="1" spans="1:15" x14ac:dyDescent="0.25">
      <c r="A1" s="119" t="s">
        <v>88</v>
      </c>
      <c r="B1" s="120"/>
      <c r="C1" s="120"/>
      <c r="D1" s="120"/>
      <c r="E1" s="120"/>
      <c r="F1" s="120"/>
      <c r="G1" s="120"/>
      <c r="H1" s="120"/>
      <c r="I1" s="120"/>
      <c r="J1" s="120"/>
      <c r="K1" s="120"/>
      <c r="L1" s="120"/>
      <c r="M1" s="127"/>
      <c r="N1" s="1"/>
      <c r="O1" s="1"/>
    </row>
    <row r="2" spans="1:15" x14ac:dyDescent="0.25">
      <c r="A2" s="126"/>
      <c r="B2" s="128"/>
      <c r="C2" s="141"/>
      <c r="D2" s="128"/>
      <c r="E2" s="128"/>
      <c r="F2" s="128"/>
      <c r="G2" s="128"/>
      <c r="H2" s="127"/>
      <c r="I2" s="127"/>
      <c r="J2" s="127"/>
      <c r="K2" s="127"/>
      <c r="L2" s="127"/>
      <c r="M2" s="127"/>
      <c r="N2" s="1"/>
      <c r="O2" s="1"/>
    </row>
    <row r="3" spans="1:15" ht="30" x14ac:dyDescent="0.25">
      <c r="A3" s="143" t="s">
        <v>122</v>
      </c>
      <c r="B3" s="211">
        <v>0.17</v>
      </c>
      <c r="C3" s="213" t="s">
        <v>181</v>
      </c>
      <c r="D3" s="142"/>
      <c r="E3" s="141"/>
      <c r="F3" s="128"/>
      <c r="G3" s="128"/>
      <c r="H3" s="127"/>
      <c r="I3" s="127"/>
      <c r="J3" s="127"/>
      <c r="K3" s="127"/>
      <c r="L3" s="127"/>
      <c r="M3" s="127"/>
      <c r="N3" s="1"/>
      <c r="O3" s="1"/>
    </row>
    <row r="4" spans="1:15" ht="30" x14ac:dyDescent="0.25">
      <c r="A4" s="143" t="s">
        <v>121</v>
      </c>
      <c r="B4" s="211">
        <v>0.75</v>
      </c>
      <c r="C4" s="213" t="s">
        <v>181</v>
      </c>
      <c r="D4" s="128"/>
      <c r="E4" s="128"/>
      <c r="F4" s="128"/>
      <c r="G4" s="128"/>
      <c r="H4" s="127"/>
      <c r="I4" s="127"/>
      <c r="J4" s="127"/>
      <c r="K4" s="127"/>
      <c r="L4" s="127"/>
      <c r="M4" s="127"/>
      <c r="N4" s="1"/>
      <c r="O4" s="1"/>
    </row>
    <row r="5" spans="1:15" s="190" customFormat="1" x14ac:dyDescent="0.25">
      <c r="A5" s="187"/>
      <c r="B5" s="188"/>
      <c r="C5" s="188"/>
      <c r="D5" s="141"/>
      <c r="E5" s="141"/>
      <c r="F5" s="141"/>
      <c r="G5" s="141"/>
      <c r="H5" s="2"/>
      <c r="I5" s="2"/>
      <c r="J5" s="2"/>
      <c r="K5" s="2"/>
      <c r="L5" s="2"/>
      <c r="M5" s="2"/>
      <c r="N5" s="189"/>
      <c r="O5" s="189"/>
    </row>
    <row r="6" spans="1:15" s="190" customFormat="1" x14ac:dyDescent="0.25">
      <c r="A6" s="187"/>
      <c r="B6" s="188"/>
      <c r="C6" s="188"/>
      <c r="D6" s="141"/>
      <c r="E6" s="141"/>
      <c r="F6" s="141"/>
      <c r="G6" s="141"/>
      <c r="H6" s="2"/>
      <c r="I6" s="2"/>
      <c r="J6" s="2"/>
      <c r="K6" s="2"/>
      <c r="L6" s="196"/>
      <c r="M6" s="2"/>
      <c r="N6" s="189"/>
      <c r="O6" s="189"/>
    </row>
    <row r="7" spans="1:15" x14ac:dyDescent="0.25">
      <c r="A7" s="191" t="s">
        <v>109</v>
      </c>
      <c r="B7" s="192"/>
      <c r="C7" s="192"/>
      <c r="D7" s="192"/>
      <c r="E7" s="192"/>
      <c r="F7" s="192"/>
      <c r="G7" s="192"/>
      <c r="H7" s="192"/>
      <c r="I7" s="192"/>
      <c r="J7" s="192"/>
      <c r="K7" s="192"/>
      <c r="L7" s="192"/>
      <c r="M7" s="192"/>
      <c r="N7" s="192"/>
      <c r="O7" s="193"/>
    </row>
    <row r="8" spans="1:15" x14ac:dyDescent="0.25">
      <c r="A8" s="121"/>
      <c r="B8" s="2" t="s">
        <v>182</v>
      </c>
      <c r="C8" s="2"/>
      <c r="D8" s="2"/>
      <c r="E8" s="2"/>
      <c r="F8" s="2"/>
      <c r="G8" s="2" t="s">
        <v>183</v>
      </c>
      <c r="H8" s="2"/>
      <c r="I8" s="2"/>
      <c r="J8" s="2"/>
      <c r="K8" s="2"/>
      <c r="L8" s="196" t="s">
        <v>184</v>
      </c>
      <c r="M8" s="2"/>
      <c r="N8" s="2"/>
      <c r="O8" s="123"/>
    </row>
    <row r="9" spans="1:15" x14ac:dyDescent="0.25">
      <c r="A9" s="144"/>
      <c r="B9" s="184">
        <v>2014</v>
      </c>
      <c r="C9" s="184">
        <v>2015</v>
      </c>
      <c r="D9" s="184">
        <v>2016</v>
      </c>
      <c r="E9" s="184">
        <v>2017</v>
      </c>
      <c r="F9" s="145"/>
      <c r="G9" s="184">
        <v>2014</v>
      </c>
      <c r="H9" s="184">
        <v>2015</v>
      </c>
      <c r="I9" s="184">
        <v>2016</v>
      </c>
      <c r="J9" s="184">
        <v>2017</v>
      </c>
      <c r="K9" s="145"/>
      <c r="L9" s="184">
        <v>2014</v>
      </c>
      <c r="M9" s="184">
        <v>2015</v>
      </c>
      <c r="N9" s="184">
        <v>2016</v>
      </c>
      <c r="O9" s="184">
        <v>2017</v>
      </c>
    </row>
    <row r="10" spans="1:15" x14ac:dyDescent="0.25">
      <c r="A10" s="7"/>
      <c r="B10" s="8"/>
      <c r="C10" s="8"/>
      <c r="D10" s="8"/>
      <c r="E10" s="8"/>
      <c r="F10" s="74"/>
      <c r="G10" s="74"/>
      <c r="H10" s="74"/>
      <c r="I10" s="74"/>
      <c r="J10" s="74"/>
      <c r="K10" s="74"/>
      <c r="L10" s="82"/>
      <c r="M10" s="74"/>
      <c r="N10" s="74"/>
      <c r="O10" s="82"/>
    </row>
    <row r="11" spans="1:15" x14ac:dyDescent="0.25">
      <c r="A11" s="102" t="s">
        <v>185</v>
      </c>
      <c r="B11" s="125"/>
      <c r="C11" s="125"/>
      <c r="D11" s="103"/>
      <c r="E11" s="103"/>
      <c r="F11" s="104"/>
      <c r="G11" s="103"/>
      <c r="H11" s="103"/>
      <c r="I11" s="103"/>
      <c r="J11" s="103"/>
      <c r="K11" s="104"/>
      <c r="L11" s="103"/>
      <c r="M11" s="116"/>
      <c r="N11" s="116"/>
      <c r="O11" s="103"/>
    </row>
    <row r="12" spans="1:15" x14ac:dyDescent="0.25">
      <c r="A12" s="105" t="s">
        <v>186</v>
      </c>
      <c r="B12" s="125"/>
      <c r="C12" s="125"/>
      <c r="D12" s="103"/>
      <c r="E12" s="103"/>
      <c r="F12" s="106"/>
      <c r="G12" s="107"/>
      <c r="H12" s="107"/>
      <c r="I12" s="107"/>
      <c r="J12" s="107"/>
      <c r="K12" s="106"/>
      <c r="L12" s="103"/>
      <c r="M12" s="116"/>
      <c r="N12" s="116"/>
      <c r="O12" s="103"/>
    </row>
    <row r="13" spans="1:15" x14ac:dyDescent="0.25">
      <c r="A13" s="4" t="s">
        <v>187</v>
      </c>
      <c r="B13" s="55">
        <f>B25/'Diarrhée - SRO et zinc'!$C$47</f>
        <v>0</v>
      </c>
      <c r="C13" s="55">
        <f>C25/'Diarrhée - SRO et zinc'!$C$47</f>
        <v>0</v>
      </c>
      <c r="D13" s="55">
        <f>D25/'Diarrhée - SRO et zinc'!$C$47</f>
        <v>0</v>
      </c>
      <c r="E13" s="55">
        <f>E25/'Diarrhée - SRO et zinc'!$C$47</f>
        <v>0</v>
      </c>
      <c r="F13" s="185"/>
      <c r="G13" s="55">
        <f>G25/'Diarrhée - SRO et zinc'!$C$47</f>
        <v>0</v>
      </c>
      <c r="H13" s="55">
        <f>H25/'Diarrhée - SRO et zinc'!$C$47</f>
        <v>0</v>
      </c>
      <c r="I13" s="55">
        <f>I25/'Diarrhée - SRO et zinc'!$C$47</f>
        <v>0</v>
      </c>
      <c r="J13" s="55">
        <f>J25/'Diarrhée - SRO et zinc'!$C$47</f>
        <v>0</v>
      </c>
      <c r="K13" s="185"/>
      <c r="L13" s="55">
        <f>L25/'Diarrhée - SRO et zinc'!$C$47</f>
        <v>0</v>
      </c>
      <c r="M13" s="55">
        <f>M25/'Diarrhée - SRO et zinc'!$C$47</f>
        <v>0</v>
      </c>
      <c r="N13" s="55">
        <f>N25/'Diarrhée - SRO et zinc'!$C$47</f>
        <v>0</v>
      </c>
      <c r="O13" s="55">
        <f>O25/'Diarrhée - SRO et zinc'!$C$47</f>
        <v>0</v>
      </c>
    </row>
    <row r="14" spans="1:15" x14ac:dyDescent="0.25">
      <c r="A14" s="4" t="s">
        <v>188</v>
      </c>
      <c r="B14" s="55">
        <f>B26/'Diarrhée - SRO et zinc'!$C$48</f>
        <v>0</v>
      </c>
      <c r="C14" s="55">
        <f>C26/'Diarrhée - SRO et zinc'!$C$48</f>
        <v>0</v>
      </c>
      <c r="D14" s="55">
        <f>D26/'Diarrhée - SRO et zinc'!$C$48</f>
        <v>0</v>
      </c>
      <c r="E14" s="55">
        <f>E26/'Diarrhée - SRO et zinc'!$C$48</f>
        <v>0</v>
      </c>
      <c r="F14" s="186"/>
      <c r="G14" s="55">
        <f>G26/'Diarrhée - SRO et zinc'!$C$48</f>
        <v>0</v>
      </c>
      <c r="H14" s="55">
        <f>H26/'Diarrhée - SRO et zinc'!$C$48</f>
        <v>0</v>
      </c>
      <c r="I14" s="55">
        <f>I26/'Diarrhée - SRO et zinc'!$C$48</f>
        <v>0</v>
      </c>
      <c r="J14" s="55">
        <f>J26/'Diarrhée - SRO et zinc'!$C$48</f>
        <v>0</v>
      </c>
      <c r="K14" s="186"/>
      <c r="L14" s="55">
        <f>L26/'Diarrhée - SRO et zinc'!$C$48</f>
        <v>0</v>
      </c>
      <c r="M14" s="55">
        <f>M26/'Diarrhée - SRO et zinc'!$C$48</f>
        <v>0</v>
      </c>
      <c r="N14" s="55">
        <f>N26/'Diarrhée - SRO et zinc'!$C$48</f>
        <v>0</v>
      </c>
      <c r="O14" s="55">
        <f>O26/'Diarrhée - SRO et zinc'!$C$48</f>
        <v>0</v>
      </c>
    </row>
    <row r="15" spans="1:15" x14ac:dyDescent="0.25">
      <c r="A15" s="4" t="s">
        <v>189</v>
      </c>
      <c r="B15" s="55">
        <f>B27/'Antibiotiques et AMFR'!$C$60</f>
        <v>0</v>
      </c>
      <c r="C15" s="55">
        <f>C27/'Antibiotiques et AMFR'!$C$60</f>
        <v>0</v>
      </c>
      <c r="D15" s="55">
        <f>D27/'Antibiotiques et AMFR'!$C$60</f>
        <v>0</v>
      </c>
      <c r="E15" s="55">
        <f>E27/'Antibiotiques et AMFR'!$C$60</f>
        <v>0</v>
      </c>
      <c r="F15" s="186"/>
      <c r="G15" s="55">
        <f>G27/'Antibiotiques et AMFR'!$C$60</f>
        <v>0</v>
      </c>
      <c r="H15" s="55">
        <f>H27/'Antibiotiques et AMFR'!$C$60</f>
        <v>0</v>
      </c>
      <c r="I15" s="55">
        <f>I27/'Antibiotiques et AMFR'!$C$60</f>
        <v>0</v>
      </c>
      <c r="J15" s="55">
        <f>J27/'Antibiotiques et AMFR'!$C$60</f>
        <v>0</v>
      </c>
      <c r="K15" s="186"/>
      <c r="L15" s="55">
        <f>L27/'Antibiotiques et AMFR'!$C$60</f>
        <v>0</v>
      </c>
      <c r="M15" s="55">
        <f>M27/'Antibiotiques et AMFR'!$C$60</f>
        <v>0</v>
      </c>
      <c r="N15" s="55">
        <f>N27/'Antibiotiques et AMFR'!$C$60</f>
        <v>0</v>
      </c>
      <c r="O15" s="55">
        <f>O27/'Antibiotiques et AMFR'!$C$60</f>
        <v>0</v>
      </c>
    </row>
    <row r="16" spans="1:15" x14ac:dyDescent="0.25">
      <c r="A16" s="194" t="s">
        <v>190</v>
      </c>
      <c r="B16" s="55">
        <f>B28/'Antibiotiques et AMFR'!$C$61</f>
        <v>0</v>
      </c>
      <c r="C16" s="55">
        <f>C28/'Antibiotiques et AMFR'!$C$61</f>
        <v>0</v>
      </c>
      <c r="D16" s="55">
        <f>D28/'Antibiotiques et AMFR'!$C$61</f>
        <v>0</v>
      </c>
      <c r="E16" s="55">
        <f>E28/'Antibiotiques et AMFR'!$C$61</f>
        <v>0</v>
      </c>
      <c r="F16" s="195"/>
      <c r="G16" s="55">
        <f>G28/'Antibiotiques et AMFR'!$C$61</f>
        <v>0</v>
      </c>
      <c r="H16" s="55">
        <f>H28/'Antibiotiques et AMFR'!$C$61</f>
        <v>0</v>
      </c>
      <c r="I16" s="55">
        <f>I28/'Antibiotiques et AMFR'!$C$61</f>
        <v>0</v>
      </c>
      <c r="J16" s="55">
        <f>J28/'Antibiotiques et AMFR'!$C$61</f>
        <v>0</v>
      </c>
      <c r="K16" s="195"/>
      <c r="L16" s="55">
        <f>L28/'Antibiotiques et AMFR'!$C$61</f>
        <v>0</v>
      </c>
      <c r="M16" s="55">
        <f>M28/'Antibiotiques et AMFR'!$C$61</f>
        <v>0</v>
      </c>
      <c r="N16" s="55">
        <f>N28/'Antibiotiques et AMFR'!$C$61</f>
        <v>0</v>
      </c>
      <c r="O16" s="55">
        <f>O28/'Antibiotiques et AMFR'!$C$61</f>
        <v>0</v>
      </c>
    </row>
    <row r="17" spans="1:15" s="190" customFormat="1" x14ac:dyDescent="0.25">
      <c r="A17" s="187"/>
      <c r="B17" s="188"/>
      <c r="C17" s="188"/>
      <c r="D17" s="141"/>
      <c r="E17" s="141"/>
      <c r="F17" s="141"/>
      <c r="G17" s="141"/>
      <c r="H17" s="2"/>
      <c r="I17" s="2"/>
      <c r="J17" s="2"/>
      <c r="K17" s="2"/>
      <c r="L17" s="182"/>
      <c r="M17" s="2"/>
      <c r="N17" s="189"/>
      <c r="O17" s="189"/>
    </row>
    <row r="18" spans="1:15" s="190" customFormat="1" x14ac:dyDescent="0.25">
      <c r="A18" s="187"/>
      <c r="B18" s="188"/>
      <c r="C18" s="188"/>
      <c r="D18" s="141"/>
      <c r="E18" s="141"/>
      <c r="F18" s="141"/>
      <c r="G18" s="141"/>
      <c r="H18" s="2"/>
      <c r="I18" s="2"/>
      <c r="J18" s="2"/>
      <c r="K18" s="2"/>
      <c r="L18" s="2"/>
      <c r="M18" s="2"/>
      <c r="N18" s="189"/>
      <c r="O18" s="189"/>
    </row>
    <row r="19" spans="1:15" s="190" customFormat="1" x14ac:dyDescent="0.25">
      <c r="A19" s="187"/>
      <c r="B19" s="188"/>
      <c r="C19" s="188"/>
      <c r="D19" s="141"/>
      <c r="E19" s="141"/>
      <c r="F19" s="141"/>
      <c r="G19" s="141"/>
      <c r="H19" s="2"/>
      <c r="I19" s="2"/>
      <c r="J19" s="2"/>
      <c r="K19" s="2"/>
      <c r="L19" s="2"/>
      <c r="M19" s="2"/>
      <c r="N19" s="189"/>
      <c r="O19" s="189"/>
    </row>
    <row r="20" spans="1:15" x14ac:dyDescent="0.25">
      <c r="A20" s="191" t="s">
        <v>112</v>
      </c>
      <c r="B20" s="182"/>
      <c r="C20" s="182"/>
      <c r="D20" s="182"/>
      <c r="E20" s="182"/>
      <c r="F20" s="182"/>
      <c r="G20" s="182"/>
      <c r="H20" s="182"/>
      <c r="I20" s="182"/>
      <c r="J20" s="182"/>
      <c r="K20" s="182"/>
      <c r="L20" s="182"/>
      <c r="M20" s="182"/>
      <c r="N20" s="182"/>
      <c r="O20" s="183"/>
    </row>
    <row r="21" spans="1:15" x14ac:dyDescent="0.25">
      <c r="A21" s="121"/>
      <c r="B21" s="2" t="s">
        <v>182</v>
      </c>
      <c r="C21" s="2"/>
      <c r="D21" s="2"/>
      <c r="E21" s="2"/>
      <c r="F21" s="2"/>
      <c r="G21" s="2" t="s">
        <v>183</v>
      </c>
      <c r="H21" s="2"/>
      <c r="I21" s="2"/>
      <c r="J21" s="2"/>
      <c r="K21" s="2"/>
      <c r="L21" s="196" t="s">
        <v>184</v>
      </c>
      <c r="M21" s="2"/>
      <c r="N21" s="2"/>
      <c r="O21" s="123"/>
    </row>
    <row r="22" spans="1:15" x14ac:dyDescent="0.25">
      <c r="A22" s="144"/>
      <c r="B22" s="26">
        <v>2014</v>
      </c>
      <c r="C22" s="26">
        <v>2015</v>
      </c>
      <c r="D22" s="26">
        <v>2016</v>
      </c>
      <c r="E22" s="26">
        <v>2017</v>
      </c>
      <c r="F22" s="145"/>
      <c r="G22" s="26">
        <v>2014</v>
      </c>
      <c r="H22" s="26">
        <v>2015</v>
      </c>
      <c r="I22" s="26">
        <v>2016</v>
      </c>
      <c r="J22" s="26">
        <v>2017</v>
      </c>
      <c r="K22" s="145"/>
      <c r="L22" s="26">
        <v>2014</v>
      </c>
      <c r="M22" s="26">
        <v>2015</v>
      </c>
      <c r="N22" s="26">
        <v>2016</v>
      </c>
      <c r="O22" s="26">
        <v>2017</v>
      </c>
    </row>
    <row r="23" spans="1:15" x14ac:dyDescent="0.25">
      <c r="A23" s="102" t="s">
        <v>185</v>
      </c>
      <c r="B23" s="125"/>
      <c r="C23" s="125"/>
      <c r="D23" s="103"/>
      <c r="E23" s="103"/>
      <c r="F23" s="104"/>
      <c r="G23" s="103"/>
      <c r="H23" s="103"/>
      <c r="I23" s="103"/>
      <c r="J23" s="103"/>
      <c r="K23" s="104"/>
      <c r="L23" s="103"/>
      <c r="M23" s="116"/>
      <c r="N23" s="116"/>
      <c r="O23" s="103"/>
    </row>
    <row r="24" spans="1:15" x14ac:dyDescent="0.25">
      <c r="A24" s="105" t="s">
        <v>186</v>
      </c>
      <c r="B24" s="125"/>
      <c r="C24" s="125"/>
      <c r="D24" s="103"/>
      <c r="E24" s="103"/>
      <c r="F24" s="106"/>
      <c r="G24" s="107"/>
      <c r="H24" s="107"/>
      <c r="I24" s="107"/>
      <c r="J24" s="107"/>
      <c r="K24" s="106"/>
      <c r="L24" s="103"/>
      <c r="M24" s="116"/>
      <c r="N24" s="116"/>
      <c r="O24" s="103"/>
    </row>
    <row r="25" spans="1:15" x14ac:dyDescent="0.25">
      <c r="A25" s="4" t="s">
        <v>187</v>
      </c>
      <c r="B25" s="85">
        <f>'Diarrhée - SRO et zinc'!F20</f>
        <v>0</v>
      </c>
      <c r="C25" s="85">
        <f>'Diarrhée - SRO et zinc'!G20</f>
        <v>0</v>
      </c>
      <c r="D25" s="85">
        <f>'Diarrhée - SRO et zinc'!H20</f>
        <v>0</v>
      </c>
      <c r="E25" s="85">
        <f>'Diarrhée - SRO et zinc'!I20</f>
        <v>0</v>
      </c>
      <c r="F25" s="75"/>
      <c r="G25" s="85">
        <f>SUM('Diarrhée - SRO et zinc'!F21:F22)</f>
        <v>0</v>
      </c>
      <c r="H25" s="85">
        <f>SUM('Diarrhée - SRO et zinc'!H21:H22)</f>
        <v>0</v>
      </c>
      <c r="I25" s="85">
        <f>SUM('Diarrhée - SRO et zinc'!I21:I22)</f>
        <v>0</v>
      </c>
      <c r="J25" s="85">
        <f>SUM('Diarrhée - SRO et zinc'!I21:I22)</f>
        <v>0</v>
      </c>
      <c r="K25" s="75"/>
      <c r="L25" s="85">
        <f t="shared" ref="L25:M29" si="0">B25-G25</f>
        <v>0</v>
      </c>
      <c r="M25" s="85">
        <f t="shared" si="0"/>
        <v>0</v>
      </c>
      <c r="N25" s="117">
        <f>D25-H25</f>
        <v>0</v>
      </c>
      <c r="O25" s="85">
        <f>E25-J25</f>
        <v>0</v>
      </c>
    </row>
    <row r="26" spans="1:15" x14ac:dyDescent="0.25">
      <c r="A26" s="4" t="s">
        <v>188</v>
      </c>
      <c r="B26" s="85">
        <f>'Diarrhée - SRO et zinc'!F36</f>
        <v>0</v>
      </c>
      <c r="C26" s="85">
        <f>'Diarrhée - SRO et zinc'!G36</f>
        <v>0</v>
      </c>
      <c r="D26" s="85">
        <f>'Diarrhée - SRO et zinc'!H36</f>
        <v>0</v>
      </c>
      <c r="E26" s="85">
        <f>'Diarrhée - SRO et zinc'!I36</f>
        <v>0</v>
      </c>
      <c r="F26" s="76"/>
      <c r="G26" s="87">
        <f>SUM('Diarrhée - SRO et zinc'!F37:F38)</f>
        <v>0</v>
      </c>
      <c r="H26" s="87">
        <f>SUM('Diarrhée - SRO et zinc'!H37:H38)</f>
        <v>0</v>
      </c>
      <c r="I26" s="87">
        <f>SUM('Diarrhée - SRO et zinc'!I37:I38)</f>
        <v>0</v>
      </c>
      <c r="J26" s="87">
        <f>SUM('Diarrhée - SRO et zinc'!I37:I38)</f>
        <v>0</v>
      </c>
      <c r="K26" s="76"/>
      <c r="L26" s="85">
        <f t="shared" si="0"/>
        <v>0</v>
      </c>
      <c r="M26" s="85">
        <f t="shared" si="0"/>
        <v>0</v>
      </c>
      <c r="N26" s="117">
        <f>D26-H26</f>
        <v>0</v>
      </c>
      <c r="O26" s="85">
        <f>E26-J26</f>
        <v>0</v>
      </c>
    </row>
    <row r="27" spans="1:15" x14ac:dyDescent="0.25">
      <c r="A27" s="4" t="s">
        <v>189</v>
      </c>
      <c r="B27" s="86">
        <f>'Antibiotiques et AMFR'!F32</f>
        <v>0</v>
      </c>
      <c r="C27" s="86">
        <f>'Antibiotiques et AMFR'!G32</f>
        <v>0</v>
      </c>
      <c r="D27" s="86">
        <f>'Antibiotiques et AMFR'!H32</f>
        <v>0</v>
      </c>
      <c r="E27" s="86">
        <f>'Antibiotiques et AMFR'!I32</f>
        <v>0</v>
      </c>
      <c r="F27" s="77"/>
      <c r="G27" s="87">
        <f>SUM('Antibiotiques et AMFR'!F33:F34)</f>
        <v>0</v>
      </c>
      <c r="H27" s="87">
        <f>SUM('Antibiotiques et AMFR'!H33:H34)</f>
        <v>0</v>
      </c>
      <c r="I27" s="87">
        <f>SUM('Antibiotiques et AMFR'!I33:I34)</f>
        <v>0</v>
      </c>
      <c r="J27" s="87">
        <f>SUM('Antibiotiques et AMFR'!I33:I34)</f>
        <v>0</v>
      </c>
      <c r="K27" s="77"/>
      <c r="L27" s="85">
        <f t="shared" si="0"/>
        <v>0</v>
      </c>
      <c r="M27" s="85">
        <f t="shared" si="0"/>
        <v>0</v>
      </c>
      <c r="N27" s="117">
        <f>D27-H27</f>
        <v>0</v>
      </c>
      <c r="O27" s="85">
        <f>E27-J27</f>
        <v>0</v>
      </c>
    </row>
    <row r="28" spans="1:15" x14ac:dyDescent="0.25">
      <c r="A28" s="4" t="s">
        <v>190</v>
      </c>
      <c r="B28" s="87">
        <f>'Antibiotiques et AMFR'!F45</f>
        <v>0</v>
      </c>
      <c r="C28" s="87">
        <f>'Antibiotiques et AMFR'!G45</f>
        <v>0</v>
      </c>
      <c r="D28" s="87">
        <f>'Antibiotiques et AMFR'!H45</f>
        <v>0</v>
      </c>
      <c r="E28" s="87">
        <f>'Antibiotiques et AMFR'!I45</f>
        <v>0</v>
      </c>
      <c r="F28" s="78"/>
      <c r="G28" s="87">
        <f>SUM('Antibiotiques et AMFR'!F46:F47)</f>
        <v>0</v>
      </c>
      <c r="H28" s="87">
        <f>SUM('Antibiotiques et AMFR'!H46:H47)</f>
        <v>0</v>
      </c>
      <c r="I28" s="87">
        <f>SUM('Antibiotiques et AMFR'!I46:I47)</f>
        <v>0</v>
      </c>
      <c r="J28" s="87">
        <f>SUM('Antibiotiques et AMFR'!I46:I47)</f>
        <v>0</v>
      </c>
      <c r="K28" s="78"/>
      <c r="L28" s="85">
        <f t="shared" si="0"/>
        <v>0</v>
      </c>
      <c r="M28" s="85">
        <f t="shared" si="0"/>
        <v>0</v>
      </c>
      <c r="N28" s="117">
        <f>D28-H28</f>
        <v>0</v>
      </c>
      <c r="O28" s="85">
        <f>E28-J28</f>
        <v>0</v>
      </c>
    </row>
    <row r="29" spans="1:15" x14ac:dyDescent="0.25">
      <c r="A29" s="194" t="s">
        <v>29</v>
      </c>
      <c r="B29" s="86">
        <f>'Coûts pdts suppl.'!G39</f>
        <v>0</v>
      </c>
      <c r="C29" s="86">
        <f>'Coûts pdts suppl.'!H39</f>
        <v>0</v>
      </c>
      <c r="D29" s="86">
        <f>'Coûts pdts suppl.'!H39</f>
        <v>0</v>
      </c>
      <c r="E29" s="86">
        <f>'Coûts pdts suppl.'!I39</f>
        <v>0</v>
      </c>
      <c r="F29" s="80"/>
      <c r="G29" s="87">
        <f>SUM('Coûts pdts suppl.'!G40:G41)</f>
        <v>0</v>
      </c>
      <c r="H29" s="87">
        <f>SUM('Coûts pdts suppl.'!H40:H41)</f>
        <v>0</v>
      </c>
      <c r="I29" s="87">
        <f>SUM('Coûts pdts suppl.'!I40:I41)</f>
        <v>0</v>
      </c>
      <c r="J29" s="87">
        <f>SUM('Coûts pdts suppl.'!I40:I41)</f>
        <v>0</v>
      </c>
      <c r="K29" s="80"/>
      <c r="L29" s="86">
        <f t="shared" si="0"/>
        <v>0</v>
      </c>
      <c r="M29" s="86">
        <f t="shared" si="0"/>
        <v>0</v>
      </c>
      <c r="N29" s="118">
        <f>D29-H29</f>
        <v>0</v>
      </c>
      <c r="O29" s="86">
        <f>E29-J29</f>
        <v>0</v>
      </c>
    </row>
    <row r="30" spans="1:15" x14ac:dyDescent="0.25">
      <c r="A30" s="4"/>
      <c r="B30" s="199"/>
      <c r="C30" s="199"/>
      <c r="D30" s="199"/>
      <c r="E30" s="199"/>
      <c r="F30" s="79"/>
      <c r="G30" s="200"/>
      <c r="H30" s="200"/>
      <c r="I30" s="200"/>
      <c r="J30" s="200"/>
      <c r="K30" s="79"/>
      <c r="L30" s="201"/>
      <c r="M30" s="199"/>
      <c r="N30" s="199"/>
      <c r="O30" s="201"/>
    </row>
    <row r="31" spans="1:15" x14ac:dyDescent="0.25">
      <c r="A31" s="198" t="s">
        <v>117</v>
      </c>
      <c r="B31" s="182" t="s">
        <v>182</v>
      </c>
      <c r="C31" s="182"/>
      <c r="D31" s="182"/>
      <c r="E31" s="182"/>
      <c r="F31" s="182"/>
      <c r="G31" s="182" t="s">
        <v>183</v>
      </c>
      <c r="H31" s="182"/>
      <c r="I31" s="182"/>
      <c r="J31" s="182"/>
      <c r="K31" s="182"/>
      <c r="L31" s="183" t="s">
        <v>184</v>
      </c>
      <c r="M31" s="182"/>
      <c r="N31" s="182"/>
      <c r="O31" s="183"/>
    </row>
    <row r="32" spans="1:15" x14ac:dyDescent="0.25">
      <c r="A32" s="197"/>
      <c r="B32" s="26">
        <v>2014</v>
      </c>
      <c r="C32" s="26">
        <v>2015</v>
      </c>
      <c r="D32" s="26">
        <v>2016</v>
      </c>
      <c r="E32" s="26">
        <v>2017</v>
      </c>
      <c r="F32" s="145"/>
      <c r="G32" s="26">
        <v>2014</v>
      </c>
      <c r="H32" s="26">
        <v>2015</v>
      </c>
      <c r="I32" s="26">
        <v>2016</v>
      </c>
      <c r="J32" s="26">
        <v>2017</v>
      </c>
      <c r="K32" s="145"/>
      <c r="L32" s="26">
        <v>2014</v>
      </c>
      <c r="M32" s="26">
        <v>2015</v>
      </c>
      <c r="N32" s="26">
        <v>2016</v>
      </c>
      <c r="O32" s="26">
        <v>2017</v>
      </c>
    </row>
    <row r="33" spans="1:15" ht="30" x14ac:dyDescent="0.25">
      <c r="A33" s="10" t="s">
        <v>116</v>
      </c>
      <c r="B33" s="86">
        <f>'Coûts de la PEC-C'!G45</f>
        <v>0</v>
      </c>
      <c r="C33" s="86">
        <f>'Coûts de la PEC-C'!H45</f>
        <v>0</v>
      </c>
      <c r="D33" s="86">
        <f>'Coûts de la PEC-C'!H45</f>
        <v>0</v>
      </c>
      <c r="E33" s="86">
        <f>'Coûts de la PEC-C'!I45</f>
        <v>0</v>
      </c>
      <c r="F33" s="80"/>
      <c r="G33" s="87">
        <f>SUM('Coûts de la PEC-C'!G46:G47)</f>
        <v>0</v>
      </c>
      <c r="H33" s="87">
        <f>SUM('Coûts de la PEC-C'!H46:H47)</f>
        <v>0</v>
      </c>
      <c r="I33" s="87">
        <f>SUM('Coûts de la PEC-C'!I46:I47)</f>
        <v>0</v>
      </c>
      <c r="J33" s="87">
        <f>SUM('Coûts de la PEC-C'!I46:I47)</f>
        <v>0</v>
      </c>
      <c r="K33" s="80"/>
      <c r="L33" s="86">
        <f>B33-G33</f>
        <v>0</v>
      </c>
      <c r="M33" s="86">
        <f>C33-H33</f>
        <v>0</v>
      </c>
      <c r="N33" s="118">
        <f>D33-H33</f>
        <v>0</v>
      </c>
      <c r="O33" s="86">
        <f>E33-J33</f>
        <v>0</v>
      </c>
    </row>
    <row r="34" spans="1:15" x14ac:dyDescent="0.25">
      <c r="A34" s="4"/>
      <c r="B34" s="5"/>
      <c r="C34" s="5"/>
      <c r="D34" s="5"/>
      <c r="E34" s="5"/>
      <c r="F34" s="5"/>
      <c r="G34" s="5"/>
      <c r="H34" s="5"/>
      <c r="I34" s="5"/>
      <c r="J34" s="5"/>
      <c r="K34" s="5"/>
      <c r="L34" s="5"/>
      <c r="M34" s="5"/>
      <c r="N34" s="5"/>
      <c r="O34" s="6"/>
    </row>
    <row r="35" spans="1:15" x14ac:dyDescent="0.25">
      <c r="A35" s="88" t="s">
        <v>108</v>
      </c>
      <c r="B35" s="89"/>
      <c r="C35" s="89"/>
      <c r="D35" s="89"/>
      <c r="E35" s="89"/>
      <c r="F35" s="90"/>
      <c r="G35" s="90"/>
      <c r="H35" s="90"/>
      <c r="I35" s="90"/>
      <c r="J35" s="90"/>
      <c r="K35" s="90"/>
      <c r="L35" s="91"/>
      <c r="M35" s="90"/>
      <c r="N35" s="90"/>
      <c r="O35" s="91"/>
    </row>
    <row r="36" spans="1:15" x14ac:dyDescent="0.25">
      <c r="A36" s="3" t="s">
        <v>68</v>
      </c>
      <c r="B36" s="85">
        <f>'Coûts d''implantation des ASC'!G31</f>
        <v>0</v>
      </c>
      <c r="C36" s="85">
        <f>'Coûts d''implantation des ASC'!H31</f>
        <v>0</v>
      </c>
      <c r="D36" s="85">
        <f>'Coûts d''implantation des ASC'!H31</f>
        <v>0</v>
      </c>
      <c r="E36" s="85">
        <f>'Coûts d''implantation des ASC'!I31</f>
        <v>0</v>
      </c>
      <c r="F36" s="75"/>
      <c r="G36" s="85">
        <f>SUM('Coûts d''implantation des ASC'!G32:G33)</f>
        <v>0</v>
      </c>
      <c r="H36" s="85">
        <f>SUM('Coûts d''implantation des ASC'!H32:H33)</f>
        <v>0</v>
      </c>
      <c r="I36" s="85">
        <f>SUM('Coûts d''implantation des ASC'!I32:I33)</f>
        <v>0</v>
      </c>
      <c r="J36" s="85">
        <f>SUM('Coûts d''implantation des ASC'!I32:I33)</f>
        <v>0</v>
      </c>
      <c r="K36" s="81"/>
      <c r="L36" s="86">
        <f>B36-G36</f>
        <v>0</v>
      </c>
      <c r="M36" s="86">
        <f>C36-H36</f>
        <v>0</v>
      </c>
      <c r="N36" s="118">
        <f>D36-H36</f>
        <v>0</v>
      </c>
      <c r="O36" s="86">
        <f>E36-J36</f>
        <v>0</v>
      </c>
    </row>
    <row r="37" spans="1:15" ht="30" x14ac:dyDescent="0.25">
      <c r="A37" s="10" t="s">
        <v>71</v>
      </c>
      <c r="B37" s="85">
        <f>'Coûts d''implantation des ASC'!G47</f>
        <v>0</v>
      </c>
      <c r="C37" s="85">
        <f>'Coûts d''implantation des ASC'!H47</f>
        <v>0</v>
      </c>
      <c r="D37" s="85">
        <f>'Coûts d''implantation des ASC'!H47</f>
        <v>0</v>
      </c>
      <c r="E37" s="85">
        <f>'Coûts d''implantation des ASC'!I47</f>
        <v>0</v>
      </c>
      <c r="F37" s="124"/>
      <c r="G37" s="85">
        <f>SUM('Coûts d''implantation des ASC'!G48:G50)</f>
        <v>0</v>
      </c>
      <c r="H37" s="85">
        <f>SUM('Coûts d''implantation des ASC'!H48:H50)</f>
        <v>0</v>
      </c>
      <c r="I37" s="85">
        <f>SUM('Coûts d''implantation des ASC'!I48:I50)</f>
        <v>0</v>
      </c>
      <c r="J37" s="85">
        <f>SUM('Coûts d''implantation des ASC'!I48:I50)</f>
        <v>0</v>
      </c>
      <c r="K37" s="80"/>
      <c r="L37" s="86">
        <f>B37-G37</f>
        <v>0</v>
      </c>
      <c r="M37" s="86">
        <f>C37-H37</f>
        <v>0</v>
      </c>
      <c r="N37" s="118">
        <f>D37-H37</f>
        <v>0</v>
      </c>
      <c r="O37" s="86">
        <f>E37-J37</f>
        <v>0</v>
      </c>
    </row>
    <row r="38" spans="1:15" x14ac:dyDescent="0.25">
      <c r="A38" s="194"/>
      <c r="B38" s="202"/>
      <c r="C38" s="202"/>
      <c r="D38" s="202"/>
      <c r="E38" s="202"/>
      <c r="F38" s="202"/>
      <c r="G38" s="202"/>
      <c r="H38" s="202"/>
      <c r="I38" s="202"/>
      <c r="J38" s="202"/>
      <c r="K38" s="202"/>
      <c r="L38" s="203"/>
      <c r="M38" s="202"/>
      <c r="N38" s="202"/>
      <c r="O38" s="203"/>
    </row>
    <row r="39" spans="1:15" x14ac:dyDescent="0.25">
      <c r="A39" s="146" t="s">
        <v>72</v>
      </c>
      <c r="B39" s="146"/>
      <c r="C39" s="147"/>
      <c r="D39" s="147"/>
      <c r="E39" s="147"/>
      <c r="F39" s="148"/>
      <c r="G39" s="148"/>
      <c r="H39" s="148"/>
      <c r="I39" s="148"/>
      <c r="J39" s="148"/>
      <c r="K39" s="148"/>
      <c r="L39" s="149"/>
      <c r="M39" s="148"/>
      <c r="N39" s="148"/>
      <c r="O39" s="149"/>
    </row>
    <row r="40" spans="1:15" x14ac:dyDescent="0.25">
      <c r="A40" s="150" t="s">
        <v>4</v>
      </c>
      <c r="B40" s="151"/>
      <c r="C40" s="151"/>
      <c r="D40" s="151"/>
      <c r="E40" s="151"/>
      <c r="F40" s="151"/>
      <c r="G40" s="151"/>
      <c r="H40" s="151"/>
      <c r="I40" s="151"/>
      <c r="J40" s="151"/>
      <c r="K40" s="151"/>
      <c r="L40" s="152"/>
      <c r="M40" s="151"/>
      <c r="N40" s="151"/>
      <c r="O40" s="152"/>
    </row>
    <row r="41" spans="1:15" x14ac:dyDescent="0.25">
      <c r="A41" s="153" t="s">
        <v>7</v>
      </c>
      <c r="B41" s="154"/>
      <c r="C41" s="154"/>
      <c r="D41" s="154"/>
      <c r="E41" s="154"/>
      <c r="F41" s="155"/>
      <c r="G41" s="154"/>
      <c r="H41" s="154"/>
      <c r="I41" s="154"/>
      <c r="J41" s="154"/>
      <c r="K41" s="155"/>
      <c r="L41" s="154"/>
      <c r="M41" s="156"/>
      <c r="N41" s="156"/>
      <c r="O41" s="154"/>
    </row>
    <row r="42" spans="1:15" x14ac:dyDescent="0.25">
      <c r="A42" s="153" t="s">
        <v>2</v>
      </c>
      <c r="B42" s="154"/>
      <c r="C42" s="154"/>
      <c r="D42" s="154"/>
      <c r="E42" s="154"/>
      <c r="F42" s="155"/>
      <c r="G42" s="154"/>
      <c r="H42" s="154"/>
      <c r="I42" s="154"/>
      <c r="J42" s="154"/>
      <c r="K42" s="155"/>
      <c r="L42" s="154"/>
      <c r="M42" s="156"/>
      <c r="N42" s="156"/>
      <c r="O42" s="154"/>
    </row>
    <row r="43" spans="1:15" x14ac:dyDescent="0.25">
      <c r="A43" s="153"/>
      <c r="B43" s="155"/>
      <c r="C43" s="155"/>
      <c r="D43" s="155"/>
      <c r="E43" s="155"/>
      <c r="F43" s="155"/>
      <c r="G43" s="155"/>
      <c r="H43" s="155"/>
      <c r="I43" s="155"/>
      <c r="J43" s="155"/>
      <c r="K43" s="155"/>
      <c r="L43" s="152"/>
      <c r="M43" s="151"/>
      <c r="N43" s="151"/>
      <c r="O43" s="157"/>
    </row>
    <row r="44" spans="1:15" x14ac:dyDescent="0.25">
      <c r="A44" s="158" t="s">
        <v>5</v>
      </c>
      <c r="B44" s="155"/>
      <c r="C44" s="155"/>
      <c r="D44" s="155"/>
      <c r="E44" s="155"/>
      <c r="F44" s="155"/>
      <c r="G44" s="155"/>
      <c r="H44" s="155"/>
      <c r="I44" s="155"/>
      <c r="J44" s="155"/>
      <c r="K44" s="155"/>
      <c r="L44" s="159"/>
      <c r="M44" s="155"/>
      <c r="N44" s="155"/>
      <c r="O44" s="157"/>
    </row>
    <row r="45" spans="1:15" x14ac:dyDescent="0.25">
      <c r="A45" s="153" t="s">
        <v>8</v>
      </c>
      <c r="B45" s="154"/>
      <c r="C45" s="154"/>
      <c r="D45" s="154"/>
      <c r="E45" s="154"/>
      <c r="F45" s="155"/>
      <c r="G45" s="154"/>
      <c r="H45" s="154"/>
      <c r="I45" s="154"/>
      <c r="J45" s="154"/>
      <c r="K45" s="155"/>
      <c r="L45" s="154"/>
      <c r="M45" s="156"/>
      <c r="N45" s="156"/>
      <c r="O45" s="154"/>
    </row>
    <row r="46" spans="1:15" x14ac:dyDescent="0.25">
      <c r="A46" s="153" t="s">
        <v>3</v>
      </c>
      <c r="B46" s="154"/>
      <c r="C46" s="154"/>
      <c r="D46" s="154"/>
      <c r="E46" s="154"/>
      <c r="F46" s="155"/>
      <c r="G46" s="154"/>
      <c r="H46" s="154"/>
      <c r="I46" s="154"/>
      <c r="J46" s="154"/>
      <c r="K46" s="155"/>
      <c r="L46" s="154"/>
      <c r="M46" s="156"/>
      <c r="N46" s="156"/>
      <c r="O46" s="154"/>
    </row>
    <row r="47" spans="1:15" x14ac:dyDescent="0.25">
      <c r="A47" s="160"/>
      <c r="B47" s="161"/>
      <c r="C47" s="161"/>
      <c r="D47" s="161"/>
      <c r="E47" s="161"/>
      <c r="F47" s="161"/>
      <c r="G47" s="161"/>
      <c r="H47" s="161"/>
      <c r="I47" s="161"/>
      <c r="J47" s="161"/>
      <c r="K47" s="161"/>
      <c r="L47" s="159"/>
      <c r="M47" s="161"/>
      <c r="N47" s="161"/>
      <c r="O47" s="159"/>
    </row>
  </sheetData>
  <dataValidations count="2">
    <dataValidation type="list" allowBlank="1" showInputMessage="1" showErrorMessage="1" promptTitle="Taux de couverture ciblé" prompt="Veuillez saisir le pourcentage indiquant la part approximative des districts qui bénéficieront d'une PEC-C d'ici 2016_x000a__x000a_" sqref="B6 C5:C6 C17:C19 B18:B19">
      <formula1>iCCM_districts</formula1>
    </dataValidation>
    <dataValidation showInputMessage="1" showErrorMessage="1" promptTitle="Taux de couverture actuel" prompt="Veuillez saisir le pourcentage indiquant le taux de couverture approximatif de la PEC-C en 2014_x000a_" sqref="B3:B4"/>
  </dataValidations>
  <printOptions gridLines="1"/>
  <pageMargins left="0.7" right="0.7" top="0.75" bottom="0.75" header="0.3" footer="0.3"/>
  <pageSetup scale="90" orientation="landscape"/>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K24"/>
  <sheetViews>
    <sheetView zoomScale="80" zoomScaleNormal="80" workbookViewId="0">
      <selection activeCell="B9" sqref="B9"/>
    </sheetView>
  </sheetViews>
  <sheetFormatPr defaultRowHeight="15" x14ac:dyDescent="0.25"/>
  <cols>
    <col min="1" max="1" width="41.7109375" customWidth="1"/>
    <col min="2" max="2" width="59.42578125" customWidth="1"/>
    <col min="3" max="9" width="9.140625" customWidth="1"/>
    <col min="10" max="10" width="60.42578125" bestFit="1" customWidth="1"/>
    <col min="11" max="11" width="25.7109375" customWidth="1"/>
    <col min="12" max="256" width="11.42578125" customWidth="1"/>
  </cols>
  <sheetData>
    <row r="1" spans="1:11" x14ac:dyDescent="0.25">
      <c r="A1" s="35" t="s">
        <v>89</v>
      </c>
    </row>
    <row r="2" spans="1:11" ht="30" x14ac:dyDescent="0.25">
      <c r="A2" s="143" t="str">
        <f>Synthèse!A3</f>
        <v>Quel est le taux de couverture de PEC-C approximatif dans ce pays depuis 2014 ?</v>
      </c>
      <c r="B2" s="212">
        <f>Approximately_what_is_the_current_coverage_of_iCCM_in_this_country_as_of__latest</f>
        <v>0.17</v>
      </c>
    </row>
    <row r="3" spans="1:11" ht="27.75" customHeight="1" x14ac:dyDescent="0.25">
      <c r="A3" s="143" t="str">
        <f>Synthèse!A4</f>
        <v>Quel est le taux de couverture de PEC-C approximatif visé pour 2017 ?</v>
      </c>
      <c r="B3" s="212">
        <f>Synthèse!B4</f>
        <v>0.75</v>
      </c>
    </row>
    <row r="4" spans="1:11" x14ac:dyDescent="0.25">
      <c r="A4" s="130"/>
      <c r="J4" s="214" t="s">
        <v>123</v>
      </c>
      <c r="K4" s="208" t="s">
        <v>127</v>
      </c>
    </row>
    <row r="5" spans="1:11" x14ac:dyDescent="0.25">
      <c r="B5" s="26"/>
      <c r="C5" s="26">
        <v>2011</v>
      </c>
      <c r="D5" s="26">
        <v>2012</v>
      </c>
      <c r="E5" s="26">
        <v>2013</v>
      </c>
      <c r="F5" s="26">
        <v>2014</v>
      </c>
      <c r="G5" s="26">
        <v>2015</v>
      </c>
      <c r="H5" s="26">
        <v>2016</v>
      </c>
      <c r="I5" s="26">
        <v>2017</v>
      </c>
    </row>
    <row r="6" spans="1:11" x14ac:dyDescent="0.25">
      <c r="B6" s="18"/>
      <c r="C6" s="18"/>
      <c r="D6" s="18"/>
      <c r="E6" s="18"/>
      <c r="F6" s="18"/>
      <c r="G6" s="18"/>
      <c r="H6" s="18"/>
      <c r="I6" s="18"/>
      <c r="K6" s="129"/>
    </row>
    <row r="7" spans="1:11" x14ac:dyDescent="0.25">
      <c r="B7" s="18" t="s">
        <v>125</v>
      </c>
      <c r="C7" s="163"/>
      <c r="D7" s="163"/>
      <c r="E7" s="163"/>
      <c r="F7" s="163"/>
      <c r="G7" s="163"/>
      <c r="H7" s="163"/>
      <c r="I7" s="163"/>
      <c r="J7" s="19" t="s">
        <v>191</v>
      </c>
      <c r="K7" s="218" t="s">
        <v>128</v>
      </c>
    </row>
    <row r="8" spans="1:11" x14ac:dyDescent="0.25">
      <c r="B8" s="18" t="s">
        <v>124</v>
      </c>
      <c r="C8" s="140"/>
      <c r="D8" s="140"/>
      <c r="E8" s="140"/>
      <c r="F8" s="140"/>
      <c r="G8" s="140"/>
      <c r="H8" s="140"/>
      <c r="I8" s="140"/>
      <c r="J8" s="19" t="s">
        <v>191</v>
      </c>
      <c r="K8" s="218" t="s">
        <v>129</v>
      </c>
    </row>
    <row r="9" spans="1:11" ht="30" x14ac:dyDescent="0.25">
      <c r="B9" s="96" t="s">
        <v>126</v>
      </c>
      <c r="C9" s="140"/>
      <c r="D9" s="140"/>
      <c r="E9" s="140"/>
      <c r="F9" s="140"/>
      <c r="G9" s="140"/>
      <c r="H9" s="140"/>
      <c r="I9" s="140"/>
      <c r="J9" s="19" t="s">
        <v>131</v>
      </c>
      <c r="K9" s="218" t="s">
        <v>130</v>
      </c>
    </row>
    <row r="10" spans="1:11" ht="30" x14ac:dyDescent="0.25">
      <c r="B10" s="96" t="s">
        <v>132</v>
      </c>
      <c r="C10" s="140"/>
      <c r="D10" s="140"/>
      <c r="E10" s="140"/>
      <c r="F10" s="140"/>
      <c r="G10" s="140"/>
      <c r="H10" s="140"/>
      <c r="I10" s="140"/>
      <c r="J10" s="19" t="s">
        <v>133</v>
      </c>
      <c r="K10" s="218" t="s">
        <v>134</v>
      </c>
    </row>
    <row r="11" spans="1:11" ht="25.5" x14ac:dyDescent="0.25">
      <c r="B11" s="18" t="s">
        <v>192</v>
      </c>
      <c r="C11" s="140">
        <f>C10</f>
        <v>0</v>
      </c>
      <c r="D11" s="140">
        <f t="shared" ref="D11:I11" si="0">D10</f>
        <v>0</v>
      </c>
      <c r="E11" s="140">
        <f t="shared" si="0"/>
        <v>0</v>
      </c>
      <c r="F11" s="140">
        <f t="shared" si="0"/>
        <v>0</v>
      </c>
      <c r="G11" s="140">
        <f t="shared" si="0"/>
        <v>0</v>
      </c>
      <c r="H11" s="140">
        <f t="shared" si="0"/>
        <v>0</v>
      </c>
      <c r="I11" s="140">
        <f t="shared" si="0"/>
        <v>0</v>
      </c>
      <c r="J11" s="19" t="s">
        <v>135</v>
      </c>
      <c r="K11" s="129"/>
    </row>
    <row r="12" spans="1:11" x14ac:dyDescent="0.25">
      <c r="B12" s="181"/>
      <c r="C12" s="215"/>
      <c r="D12" s="215"/>
      <c r="E12" s="215"/>
      <c r="F12" s="215"/>
      <c r="G12" s="215"/>
      <c r="H12" s="216"/>
      <c r="I12" s="217"/>
      <c r="J12" s="220"/>
      <c r="K12" s="129"/>
    </row>
    <row r="13" spans="1:11" x14ac:dyDescent="0.25">
      <c r="A13" s="5"/>
      <c r="B13" s="180" t="s">
        <v>98</v>
      </c>
      <c r="C13" s="26">
        <f>C5</f>
        <v>2011</v>
      </c>
      <c r="D13" s="26">
        <f t="shared" ref="D13:I13" si="1">D5</f>
        <v>2012</v>
      </c>
      <c r="E13" s="26">
        <f t="shared" si="1"/>
        <v>2013</v>
      </c>
      <c r="F13" s="26">
        <f t="shared" si="1"/>
        <v>2014</v>
      </c>
      <c r="G13" s="26">
        <f t="shared" si="1"/>
        <v>2015</v>
      </c>
      <c r="H13" s="26">
        <f t="shared" si="1"/>
        <v>2016</v>
      </c>
      <c r="I13" s="219">
        <f t="shared" si="1"/>
        <v>2017</v>
      </c>
      <c r="J13" s="220"/>
      <c r="K13" s="129"/>
    </row>
    <row r="14" spans="1:11" ht="25.5" x14ac:dyDescent="0.25">
      <c r="B14" s="96" t="s">
        <v>193</v>
      </c>
      <c r="C14" s="163"/>
      <c r="D14" s="163"/>
      <c r="E14" s="163"/>
      <c r="F14" s="163"/>
      <c r="G14" s="163"/>
      <c r="H14" s="163"/>
      <c r="I14" s="179"/>
      <c r="J14" s="209" t="s">
        <v>194</v>
      </c>
      <c r="K14" s="218" t="s">
        <v>128</v>
      </c>
    </row>
    <row r="15" spans="1:11" ht="25.5" x14ac:dyDescent="0.25">
      <c r="B15" s="96" t="s">
        <v>195</v>
      </c>
      <c r="C15" s="163"/>
      <c r="D15" s="163"/>
      <c r="E15" s="163"/>
      <c r="F15" s="163"/>
      <c r="G15" s="163"/>
      <c r="H15" s="163"/>
      <c r="I15" s="163"/>
      <c r="J15" s="209" t="s">
        <v>194</v>
      </c>
      <c r="K15" s="218" t="s">
        <v>128</v>
      </c>
    </row>
    <row r="16" spans="1:11" x14ac:dyDescent="0.25">
      <c r="B16" s="96"/>
      <c r="K16" s="129"/>
    </row>
    <row r="17" spans="2:11" ht="38.25" x14ac:dyDescent="0.25">
      <c r="B17" s="96" t="s">
        <v>95</v>
      </c>
      <c r="C17" s="163"/>
      <c r="J17" s="209" t="s">
        <v>120</v>
      </c>
      <c r="K17" s="218" t="s">
        <v>128</v>
      </c>
    </row>
    <row r="18" spans="2:11" x14ac:dyDescent="0.25">
      <c r="K18" s="129"/>
    </row>
    <row r="19" spans="2:11" x14ac:dyDescent="0.25">
      <c r="K19" s="129"/>
    </row>
    <row r="20" spans="2:11" x14ac:dyDescent="0.25">
      <c r="K20" s="129"/>
    </row>
    <row r="21" spans="2:11" x14ac:dyDescent="0.25">
      <c r="K21" s="129"/>
    </row>
    <row r="22" spans="2:11" x14ac:dyDescent="0.25">
      <c r="K22" s="129"/>
    </row>
    <row r="23" spans="2:11" x14ac:dyDescent="0.25">
      <c r="K23" s="129"/>
    </row>
    <row r="24" spans="2:11" ht="32.25" customHeight="1" x14ac:dyDescent="0.25">
      <c r="B24" s="207" t="s">
        <v>119</v>
      </c>
      <c r="C24" s="163"/>
      <c r="D24" s="163"/>
      <c r="E24" s="163"/>
      <c r="F24" s="163"/>
      <c r="G24" s="163"/>
      <c r="H24" s="163"/>
      <c r="I24" s="163"/>
      <c r="J24" s="176" t="s">
        <v>136</v>
      </c>
      <c r="K24" s="129"/>
    </row>
  </sheetData>
  <pageMargins left="0.7" right="0.7" top="0.75" bottom="0.75" header="0.3" footer="0.3"/>
  <pageSetup orientation="portrait"/>
  <legacy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A1:K48"/>
  <sheetViews>
    <sheetView topLeftCell="A37" zoomScale="80" zoomScaleNormal="80" workbookViewId="0">
      <selection activeCell="D45" sqref="D45"/>
    </sheetView>
  </sheetViews>
  <sheetFormatPr defaultRowHeight="15" x14ac:dyDescent="0.25"/>
  <cols>
    <col min="1" max="1" width="45.7109375" style="37" customWidth="1"/>
    <col min="2" max="2" width="39.7109375" bestFit="1" customWidth="1"/>
    <col min="3" max="3" width="13.28515625" bestFit="1" customWidth="1"/>
    <col min="4" max="6" width="14.28515625" bestFit="1" customWidth="1"/>
    <col min="7" max="7" width="14.28515625" customWidth="1"/>
    <col min="8" max="9" width="14.28515625" bestFit="1" customWidth="1"/>
    <col min="10" max="10" width="37.28515625" bestFit="1" customWidth="1"/>
    <col min="11" max="11" width="25.42578125" bestFit="1" customWidth="1"/>
    <col min="12" max="256" width="11.42578125" customWidth="1"/>
  </cols>
  <sheetData>
    <row r="1" spans="1:11" x14ac:dyDescent="0.25">
      <c r="A1" s="35" t="s">
        <v>18</v>
      </c>
    </row>
    <row r="2" spans="1:11" ht="30" x14ac:dyDescent="0.25">
      <c r="A2" s="143" t="str">
        <f>Synthèse!A3</f>
        <v>Quel est le taux de couverture de PEC-C approximatif dans ce pays depuis 2014 ?</v>
      </c>
      <c r="B2" s="212">
        <f>Approximately_what_is_the_current_coverage_of_iCCM_in_this_country_as_of__latest</f>
        <v>0.17</v>
      </c>
    </row>
    <row r="3" spans="1:11" ht="33.75" customHeight="1" x14ac:dyDescent="0.25">
      <c r="A3" s="143" t="str">
        <f>Synthèse!A4</f>
        <v>Quel est le taux de couverture de PEC-C approximatif visé pour 2017 ?</v>
      </c>
      <c r="B3" s="212">
        <f>Synthèse!B4</f>
        <v>0.75</v>
      </c>
      <c r="J3" s="222" t="str">
        <f>'Hypothèses démographiques'!J4</f>
        <v>Notes explicatives</v>
      </c>
      <c r="K3" s="208" t="s">
        <v>196</v>
      </c>
    </row>
    <row r="5" spans="1:11" x14ac:dyDescent="0.25">
      <c r="A5" s="36"/>
      <c r="B5" s="26"/>
      <c r="C5" s="26">
        <v>2011</v>
      </c>
      <c r="D5" s="26">
        <v>2012</v>
      </c>
      <c r="E5" s="26">
        <v>2013</v>
      </c>
      <c r="F5" s="26">
        <v>2014</v>
      </c>
      <c r="G5" s="26">
        <v>2015</v>
      </c>
      <c r="H5" s="26">
        <v>2016</v>
      </c>
      <c r="I5" s="26">
        <v>2017</v>
      </c>
    </row>
    <row r="6" spans="1:11" x14ac:dyDescent="0.25">
      <c r="A6" s="38">
        <v>1</v>
      </c>
      <c r="B6" s="20" t="s">
        <v>197</v>
      </c>
      <c r="C6" s="21"/>
      <c r="D6" s="21"/>
      <c r="E6" s="17"/>
      <c r="F6" s="17"/>
      <c r="G6" s="17"/>
      <c r="H6" s="17"/>
      <c r="I6" s="17"/>
    </row>
    <row r="7" spans="1:11" x14ac:dyDescent="0.25">
      <c r="A7" s="39"/>
      <c r="B7" s="18" t="s">
        <v>198</v>
      </c>
      <c r="C7" s="22">
        <f>'Hypothèses démographiques'!C8</f>
        <v>0</v>
      </c>
      <c r="D7" s="22">
        <f>'Hypothèses démographiques'!D8</f>
        <v>0</v>
      </c>
      <c r="E7" s="22">
        <f>'Hypothèses démographiques'!E8</f>
        <v>0</v>
      </c>
      <c r="F7" s="22">
        <f>'Hypothèses démographiques'!F8</f>
        <v>0</v>
      </c>
      <c r="G7" s="22">
        <f>'Hypothèses démographiques'!G8</f>
        <v>0</v>
      </c>
      <c r="H7" s="22">
        <f>'Hypothèses démographiques'!H8</f>
        <v>0</v>
      </c>
      <c r="I7" s="22">
        <f>'Hypothèses démographiques'!I8</f>
        <v>0</v>
      </c>
      <c r="J7" s="221"/>
    </row>
    <row r="8" spans="1:11" x14ac:dyDescent="0.25">
      <c r="A8" s="39"/>
      <c r="B8" s="18" t="s">
        <v>199</v>
      </c>
      <c r="C8" s="22">
        <f>'Hypothèses démographiques'!C11</f>
        <v>0</v>
      </c>
      <c r="D8" s="22">
        <f>'Hypothèses démographiques'!D11</f>
        <v>0</v>
      </c>
      <c r="E8" s="22">
        <f>'Hypothèses démographiques'!E11</f>
        <v>0</v>
      </c>
      <c r="F8" s="22">
        <f>'Hypothèses démographiques'!F11</f>
        <v>0</v>
      </c>
      <c r="G8" s="22">
        <f>'Hypothèses démographiques'!G11</f>
        <v>0</v>
      </c>
      <c r="H8" s="22">
        <f>'Hypothèses démographiques'!H11</f>
        <v>0</v>
      </c>
      <c r="I8" s="22">
        <f>'Hypothèses démographiques'!I11</f>
        <v>0</v>
      </c>
    </row>
    <row r="9" spans="1:11" x14ac:dyDescent="0.25">
      <c r="A9" s="39"/>
      <c r="B9" s="18"/>
      <c r="C9" s="23"/>
      <c r="D9" s="23"/>
      <c r="E9" s="23"/>
      <c r="F9" s="23"/>
      <c r="G9" s="23"/>
      <c r="H9" s="23"/>
      <c r="I9" s="24"/>
    </row>
    <row r="10" spans="1:11" x14ac:dyDescent="0.25">
      <c r="A10" s="38">
        <v>2</v>
      </c>
      <c r="B10" s="25" t="s">
        <v>11</v>
      </c>
      <c r="C10" s="23"/>
      <c r="D10" s="23"/>
      <c r="E10" s="23"/>
      <c r="F10" s="23"/>
      <c r="G10" s="23"/>
      <c r="H10" s="23"/>
      <c r="I10" s="23"/>
    </row>
    <row r="11" spans="1:11" x14ac:dyDescent="0.25">
      <c r="A11" s="39"/>
      <c r="B11" s="26"/>
      <c r="C11" s="26">
        <f>C5</f>
        <v>2011</v>
      </c>
      <c r="D11" s="26">
        <f t="shared" ref="D11:I11" si="0">D5</f>
        <v>2012</v>
      </c>
      <c r="E11" s="26">
        <f t="shared" si="0"/>
        <v>2013</v>
      </c>
      <c r="F11" s="26">
        <f t="shared" si="0"/>
        <v>2014</v>
      </c>
      <c r="G11" s="26">
        <f t="shared" si="0"/>
        <v>2015</v>
      </c>
      <c r="H11" s="26">
        <f t="shared" si="0"/>
        <v>2016</v>
      </c>
      <c r="I11" s="26">
        <f t="shared" si="0"/>
        <v>2017</v>
      </c>
      <c r="J11" s="11"/>
    </row>
    <row r="12" spans="1:11" ht="66.75" customHeight="1" x14ac:dyDescent="0.25">
      <c r="A12" s="40">
        <v>2.1</v>
      </c>
      <c r="B12" s="27" t="s">
        <v>200</v>
      </c>
      <c r="C12" s="163"/>
      <c r="D12" s="163"/>
      <c r="E12" s="163"/>
      <c r="F12" s="163"/>
      <c r="G12" s="163"/>
      <c r="H12" s="163"/>
      <c r="I12" s="163"/>
      <c r="J12" s="83" t="s">
        <v>201</v>
      </c>
      <c r="K12" s="223" t="s">
        <v>202</v>
      </c>
    </row>
    <row r="13" spans="1:11" ht="43.5" customHeight="1" x14ac:dyDescent="0.25">
      <c r="A13" s="41">
        <v>2.2000000000000002</v>
      </c>
      <c r="B13" s="28" t="s">
        <v>138</v>
      </c>
      <c r="C13" s="168"/>
      <c r="D13" s="168"/>
      <c r="E13" s="168"/>
      <c r="F13" s="168"/>
      <c r="G13" s="168"/>
      <c r="H13" s="168"/>
      <c r="I13" s="168"/>
      <c r="J13" s="19" t="s">
        <v>139</v>
      </c>
      <c r="K13" s="223" t="s">
        <v>203</v>
      </c>
    </row>
    <row r="14" spans="1:11" x14ac:dyDescent="0.25">
      <c r="A14" s="42">
        <v>2.2999999999999998</v>
      </c>
      <c r="B14" s="47" t="s">
        <v>204</v>
      </c>
      <c r="C14" s="29"/>
      <c r="D14" s="29"/>
      <c r="E14" s="29"/>
      <c r="F14" s="29"/>
      <c r="G14" s="29"/>
      <c r="H14" s="29"/>
      <c r="I14" s="46"/>
      <c r="J14" s="12"/>
    </row>
    <row r="15" spans="1:11" ht="70.5" customHeight="1" x14ac:dyDescent="0.25">
      <c r="A15" s="43" t="s">
        <v>16</v>
      </c>
      <c r="B15" s="30" t="s">
        <v>140</v>
      </c>
      <c r="C15" s="171"/>
      <c r="D15" s="171"/>
      <c r="E15" s="171"/>
      <c r="F15" s="171"/>
      <c r="G15" s="171"/>
      <c r="H15" s="171"/>
      <c r="I15" s="171"/>
      <c r="J15" s="83" t="s">
        <v>141</v>
      </c>
      <c r="K15" s="223" t="s">
        <v>205</v>
      </c>
    </row>
    <row r="16" spans="1:11" ht="26.25" x14ac:dyDescent="0.25">
      <c r="A16" s="43" t="s">
        <v>17</v>
      </c>
      <c r="B16" s="30" t="s">
        <v>110</v>
      </c>
      <c r="C16" s="225">
        <f>C15*C13</f>
        <v>0</v>
      </c>
      <c r="D16" s="225">
        <f t="shared" ref="D16:I16" si="1">D15*D13</f>
        <v>0</v>
      </c>
      <c r="E16" s="225">
        <f t="shared" si="1"/>
        <v>0</v>
      </c>
      <c r="F16" s="225">
        <f t="shared" si="1"/>
        <v>0</v>
      </c>
      <c r="G16" s="225">
        <f t="shared" si="1"/>
        <v>0</v>
      </c>
      <c r="H16" s="225">
        <f t="shared" si="1"/>
        <v>0</v>
      </c>
      <c r="I16" s="225">
        <f t="shared" si="1"/>
        <v>0</v>
      </c>
      <c r="J16" s="83" t="s">
        <v>142</v>
      </c>
    </row>
    <row r="17" spans="1:11" x14ac:dyDescent="0.25">
      <c r="A17" s="45"/>
      <c r="B17" s="14"/>
      <c r="C17" s="15"/>
      <c r="D17" s="15"/>
      <c r="E17" s="15"/>
      <c r="F17" s="15"/>
      <c r="G17" s="15"/>
      <c r="H17" s="15"/>
      <c r="I17" s="15"/>
      <c r="J17" s="13"/>
    </row>
    <row r="18" spans="1:11" x14ac:dyDescent="0.25">
      <c r="A18" s="45"/>
      <c r="B18" s="14"/>
      <c r="C18" s="15"/>
      <c r="D18" s="15"/>
      <c r="E18" s="15"/>
      <c r="F18" s="15"/>
      <c r="G18" s="15"/>
      <c r="H18" s="15"/>
      <c r="I18" s="15"/>
      <c r="J18" s="13"/>
    </row>
    <row r="19" spans="1:11" ht="33" customHeight="1" x14ac:dyDescent="0.25">
      <c r="B19" s="16"/>
      <c r="C19" s="50"/>
      <c r="D19" s="50"/>
      <c r="E19" s="26">
        <v>2013</v>
      </c>
      <c r="F19" s="26">
        <v>2014</v>
      </c>
      <c r="G19" s="26">
        <v>2015</v>
      </c>
      <c r="H19" s="26">
        <v>2016</v>
      </c>
      <c r="I19" s="26">
        <v>2017</v>
      </c>
    </row>
    <row r="20" spans="1:11" ht="33" customHeight="1" x14ac:dyDescent="0.25">
      <c r="B20" s="16" t="s">
        <v>206</v>
      </c>
      <c r="C20" s="51"/>
      <c r="D20" s="51"/>
      <c r="E20" s="57">
        <f>E16*$C$47</f>
        <v>0</v>
      </c>
      <c r="F20" s="57">
        <f>F16*$C$47</f>
        <v>0</v>
      </c>
      <c r="G20" s="57">
        <f>G16*$C$47</f>
        <v>0</v>
      </c>
      <c r="H20" s="57">
        <f>H16*$C$47</f>
        <v>0</v>
      </c>
      <c r="I20" s="57">
        <f>I16*$C$47</f>
        <v>0</v>
      </c>
    </row>
    <row r="21" spans="1:11" ht="33" customHeight="1" x14ac:dyDescent="0.25">
      <c r="B21" s="16" t="s">
        <v>207</v>
      </c>
      <c r="C21" s="51"/>
      <c r="D21" s="51"/>
      <c r="E21" s="169"/>
      <c r="F21" s="170"/>
      <c r="G21" s="170"/>
      <c r="H21" s="170"/>
      <c r="I21" s="170"/>
      <c r="J21" s="226" t="s">
        <v>208</v>
      </c>
    </row>
    <row r="22" spans="1:11" ht="33" customHeight="1" x14ac:dyDescent="0.25">
      <c r="B22" s="16" t="s">
        <v>209</v>
      </c>
      <c r="C22" s="51"/>
      <c r="D22" s="51"/>
      <c r="E22" s="169"/>
      <c r="F22" s="170"/>
      <c r="G22" s="170"/>
      <c r="H22" s="170"/>
      <c r="I22" s="170"/>
      <c r="J22" s="226" t="s">
        <v>208</v>
      </c>
    </row>
    <row r="23" spans="1:11" ht="33" customHeight="1" x14ac:dyDescent="0.25">
      <c r="B23" s="16" t="s">
        <v>210</v>
      </c>
      <c r="C23" s="51"/>
      <c r="D23" s="51"/>
      <c r="E23" s="169"/>
      <c r="F23" s="170"/>
      <c r="G23" s="170"/>
      <c r="H23" s="170"/>
      <c r="I23" s="170"/>
      <c r="J23" s="226" t="s">
        <v>208</v>
      </c>
    </row>
    <row r="24" spans="1:11" ht="33" customHeight="1" x14ac:dyDescent="0.25">
      <c r="B24" s="17" t="s">
        <v>211</v>
      </c>
      <c r="C24" s="52"/>
      <c r="D24" s="52"/>
      <c r="E24" s="53">
        <f>E20-E21-E22-E23</f>
        <v>0</v>
      </c>
      <c r="F24" s="53">
        <f>F20-F21-F22-F23</f>
        <v>0</v>
      </c>
      <c r="G24" s="53">
        <f>G20-G21-G22-G23</f>
        <v>0</v>
      </c>
      <c r="H24" s="53">
        <f>H20-H21-H22-H23</f>
        <v>0</v>
      </c>
      <c r="I24" s="53">
        <f>I20-I21-I22-I23</f>
        <v>0</v>
      </c>
    </row>
    <row r="25" spans="1:11" x14ac:dyDescent="0.25">
      <c r="A25" s="45"/>
      <c r="B25" s="14"/>
      <c r="C25" s="15"/>
      <c r="D25" s="15"/>
      <c r="E25" s="15"/>
      <c r="F25" s="15"/>
      <c r="G25" s="15"/>
      <c r="H25" s="15"/>
      <c r="I25" s="15"/>
      <c r="J25" s="13"/>
    </row>
    <row r="27" spans="1:11" x14ac:dyDescent="0.25">
      <c r="A27" s="38">
        <v>3</v>
      </c>
      <c r="B27" s="25" t="s">
        <v>15</v>
      </c>
      <c r="C27" s="23"/>
      <c r="D27" s="23"/>
      <c r="E27" s="23"/>
      <c r="F27" s="23"/>
      <c r="G27" s="23"/>
      <c r="H27" s="23"/>
      <c r="I27" s="23"/>
    </row>
    <row r="28" spans="1:11" x14ac:dyDescent="0.25">
      <c r="A28" s="39"/>
      <c r="B28" s="26"/>
      <c r="C28" s="26">
        <f>C5</f>
        <v>2011</v>
      </c>
      <c r="D28" s="26">
        <f t="shared" ref="D28:I28" si="2">D5</f>
        <v>2012</v>
      </c>
      <c r="E28" s="26">
        <f t="shared" si="2"/>
        <v>2013</v>
      </c>
      <c r="F28" s="26">
        <f t="shared" si="2"/>
        <v>2014</v>
      </c>
      <c r="G28" s="26">
        <f t="shared" si="2"/>
        <v>2015</v>
      </c>
      <c r="H28" s="26">
        <f t="shared" si="2"/>
        <v>2016</v>
      </c>
      <c r="I28" s="26">
        <f t="shared" si="2"/>
        <v>2017</v>
      </c>
      <c r="J28" s="11"/>
    </row>
    <row r="29" spans="1:11" ht="63.75" customHeight="1" x14ac:dyDescent="0.25">
      <c r="A29" s="40">
        <v>3.1</v>
      </c>
      <c r="B29" s="27" t="s">
        <v>200</v>
      </c>
      <c r="C29" s="163"/>
      <c r="D29" s="163"/>
      <c r="E29" s="163"/>
      <c r="F29" s="163"/>
      <c r="G29" s="163"/>
      <c r="H29" s="163"/>
      <c r="I29" s="163"/>
      <c r="J29" s="83" t="s">
        <v>201</v>
      </c>
      <c r="K29" s="223" t="s">
        <v>143</v>
      </c>
    </row>
    <row r="30" spans="1:11" ht="26.25" customHeight="1" x14ac:dyDescent="0.25">
      <c r="A30" s="41">
        <v>3.2</v>
      </c>
      <c r="B30" s="28" t="s">
        <v>137</v>
      </c>
      <c r="C30" s="168"/>
      <c r="D30" s="168"/>
      <c r="E30" s="168"/>
      <c r="F30" s="168"/>
      <c r="G30" s="168"/>
      <c r="H30" s="168"/>
      <c r="I30" s="168"/>
      <c r="J30" s="19" t="s">
        <v>144</v>
      </c>
      <c r="K30" s="223" t="s">
        <v>203</v>
      </c>
    </row>
    <row r="31" spans="1:11" x14ac:dyDescent="0.25">
      <c r="A31" s="42">
        <v>3.3</v>
      </c>
      <c r="B31" s="32" t="s">
        <v>204</v>
      </c>
      <c r="C31" s="33"/>
      <c r="D31" s="33"/>
      <c r="E31" s="33"/>
      <c r="F31" s="33"/>
      <c r="G31" s="33"/>
      <c r="H31" s="33"/>
      <c r="I31" s="33"/>
      <c r="J31" s="83"/>
    </row>
    <row r="32" spans="1:11" ht="26.25" customHeight="1" x14ac:dyDescent="0.25">
      <c r="A32" s="43" t="s">
        <v>19</v>
      </c>
      <c r="B32" s="30" t="s">
        <v>145</v>
      </c>
      <c r="C32" s="171">
        <f>C15</f>
        <v>0</v>
      </c>
      <c r="D32" s="171">
        <f t="shared" ref="D32:I32" si="3">D15</f>
        <v>0</v>
      </c>
      <c r="E32" s="171">
        <f t="shared" si="3"/>
        <v>0</v>
      </c>
      <c r="F32" s="171">
        <f t="shared" si="3"/>
        <v>0</v>
      </c>
      <c r="G32" s="171">
        <f t="shared" si="3"/>
        <v>0</v>
      </c>
      <c r="H32" s="171">
        <f t="shared" si="3"/>
        <v>0</v>
      </c>
      <c r="I32" s="171">
        <f t="shared" si="3"/>
        <v>0</v>
      </c>
      <c r="J32" s="261" t="s">
        <v>146</v>
      </c>
      <c r="K32" s="223" t="s">
        <v>205</v>
      </c>
    </row>
    <row r="33" spans="1:10" ht="43.5" customHeight="1" x14ac:dyDescent="0.25">
      <c r="A33" s="43" t="s">
        <v>20</v>
      </c>
      <c r="B33" s="30" t="s">
        <v>111</v>
      </c>
      <c r="C33" s="54">
        <f>C30*C32</f>
        <v>0</v>
      </c>
      <c r="D33" s="54">
        <f t="shared" ref="D33:I33" si="4">D30*D32</f>
        <v>0</v>
      </c>
      <c r="E33" s="54">
        <f t="shared" si="4"/>
        <v>0</v>
      </c>
      <c r="F33" s="54">
        <f t="shared" si="4"/>
        <v>0</v>
      </c>
      <c r="G33" s="54">
        <f t="shared" si="4"/>
        <v>0</v>
      </c>
      <c r="H33" s="54">
        <f t="shared" si="4"/>
        <v>0</v>
      </c>
      <c r="I33" s="54">
        <f t="shared" si="4"/>
        <v>0</v>
      </c>
      <c r="J33" s="83" t="str">
        <f>J16</f>
        <v xml:space="preserve">Multiplier le nombre total de cas de diarrhée (2.2) par le taux de couverture ciblé (2.3.1). </v>
      </c>
    </row>
    <row r="35" spans="1:10" ht="33" customHeight="1" x14ac:dyDescent="0.25">
      <c r="B35" s="16"/>
      <c r="C35" s="48"/>
      <c r="D35" s="48"/>
      <c r="E35" s="26">
        <v>2013</v>
      </c>
      <c r="F35" s="26">
        <v>2014</v>
      </c>
      <c r="G35" s="26">
        <v>2015</v>
      </c>
      <c r="H35" s="26">
        <v>2016</v>
      </c>
      <c r="I35" s="26">
        <v>2017</v>
      </c>
    </row>
    <row r="36" spans="1:10" ht="33" customHeight="1" x14ac:dyDescent="0.25">
      <c r="B36" s="16" t="s">
        <v>206</v>
      </c>
      <c r="C36" s="34"/>
      <c r="D36" s="34"/>
      <c r="E36" s="53">
        <f>C33*$C$48</f>
        <v>0</v>
      </c>
      <c r="F36" s="53">
        <f>D33*$C$48</f>
        <v>0</v>
      </c>
      <c r="G36" s="53">
        <f>E33*$C$48</f>
        <v>0</v>
      </c>
      <c r="H36" s="53">
        <f>F33*$C$48</f>
        <v>0</v>
      </c>
      <c r="I36" s="53">
        <f>G33*$C$48</f>
        <v>0</v>
      </c>
    </row>
    <row r="37" spans="1:10" ht="33" customHeight="1" x14ac:dyDescent="0.25">
      <c r="B37" s="16" t="s">
        <v>207</v>
      </c>
      <c r="C37" s="34"/>
      <c r="D37" s="34"/>
      <c r="E37" s="169"/>
      <c r="F37" s="170"/>
      <c r="G37" s="170"/>
      <c r="H37" s="170"/>
      <c r="I37" s="170"/>
      <c r="J37" s="226" t="s">
        <v>208</v>
      </c>
    </row>
    <row r="38" spans="1:10" ht="33" customHeight="1" x14ac:dyDescent="0.25">
      <c r="B38" s="16" t="s">
        <v>209</v>
      </c>
      <c r="C38" s="34"/>
      <c r="D38" s="34"/>
      <c r="E38" s="169"/>
      <c r="F38" s="170"/>
      <c r="G38" s="170"/>
      <c r="H38" s="170"/>
      <c r="I38" s="170"/>
      <c r="J38" s="226" t="s">
        <v>208</v>
      </c>
    </row>
    <row r="39" spans="1:10" ht="33" customHeight="1" x14ac:dyDescent="0.25">
      <c r="B39" s="16" t="s">
        <v>118</v>
      </c>
      <c r="C39" s="34"/>
      <c r="D39" s="34"/>
      <c r="E39" s="169"/>
      <c r="F39" s="170"/>
      <c r="G39" s="170"/>
      <c r="H39" s="170"/>
      <c r="I39" s="170"/>
      <c r="J39" s="226" t="s">
        <v>208</v>
      </c>
    </row>
    <row r="40" spans="1:10" ht="33" customHeight="1" x14ac:dyDescent="0.25">
      <c r="B40" s="17" t="s">
        <v>212</v>
      </c>
      <c r="C40" s="49"/>
      <c r="D40" s="49"/>
      <c r="E40" s="53">
        <f>E36-E37-E38-E39</f>
        <v>0</v>
      </c>
      <c r="F40" s="53">
        <f>F36-F37-F38-F39</f>
        <v>0</v>
      </c>
      <c r="G40" s="53">
        <f>G36-G37-G38-G39</f>
        <v>0</v>
      </c>
      <c r="H40" s="53">
        <f>H36-H37-H38-H39</f>
        <v>0</v>
      </c>
      <c r="I40" s="53">
        <f>I36-I37-I38-I39</f>
        <v>0</v>
      </c>
    </row>
    <row r="43" spans="1:10" x14ac:dyDescent="0.25">
      <c r="B43" s="92" t="s">
        <v>213</v>
      </c>
      <c r="C43" s="81"/>
      <c r="D43" s="93"/>
    </row>
    <row r="44" spans="1:10" x14ac:dyDescent="0.25">
      <c r="B44" s="100"/>
      <c r="C44" s="101"/>
      <c r="D44" s="100" t="s">
        <v>214</v>
      </c>
    </row>
    <row r="45" spans="1:10" x14ac:dyDescent="0.25">
      <c r="B45" s="18" t="s">
        <v>12</v>
      </c>
      <c r="C45" s="166"/>
      <c r="D45" s="227" t="s">
        <v>215</v>
      </c>
    </row>
    <row r="46" spans="1:10" x14ac:dyDescent="0.25">
      <c r="B46" s="18" t="s">
        <v>147</v>
      </c>
      <c r="C46" s="136" t="s">
        <v>216</v>
      </c>
      <c r="D46" s="227" t="s">
        <v>217</v>
      </c>
    </row>
    <row r="47" spans="1:10" x14ac:dyDescent="0.25">
      <c r="B47" s="18" t="s">
        <v>13</v>
      </c>
      <c r="C47" s="167">
        <v>0.18</v>
      </c>
      <c r="D47" s="227" t="s">
        <v>218</v>
      </c>
    </row>
    <row r="48" spans="1:10" x14ac:dyDescent="0.25">
      <c r="B48" s="18" t="s">
        <v>14</v>
      </c>
      <c r="C48" s="167">
        <v>0.2</v>
      </c>
      <c r="D48" s="227" t="s">
        <v>218</v>
      </c>
    </row>
  </sheetData>
  <pageMargins left="0.7" right="0.7" top="0.75" bottom="0.75" header="0.3" footer="0.3"/>
  <pageSetup scale="35" orientation="landscape"/>
  <legacy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pageSetUpPr fitToPage="1"/>
  </sheetPr>
  <dimension ref="A1:K68"/>
  <sheetViews>
    <sheetView topLeftCell="A37" zoomScale="80" zoomScaleNormal="80" workbookViewId="0">
      <selection activeCell="A75" sqref="A75"/>
    </sheetView>
  </sheetViews>
  <sheetFormatPr defaultRowHeight="15" x14ac:dyDescent="0.25"/>
  <cols>
    <col min="1" max="1" width="44.140625" style="37" customWidth="1"/>
    <col min="2" max="2" width="41.42578125" customWidth="1"/>
    <col min="3" max="3" width="13.28515625" bestFit="1" customWidth="1"/>
    <col min="4" max="6" width="14.28515625" bestFit="1" customWidth="1"/>
    <col min="7" max="7" width="14.28515625" customWidth="1"/>
    <col min="8" max="9" width="14.28515625" bestFit="1" customWidth="1"/>
    <col min="10" max="10" width="37.28515625" bestFit="1" customWidth="1"/>
    <col min="11" max="11" width="25.42578125" bestFit="1" customWidth="1"/>
    <col min="12" max="256" width="11.42578125" customWidth="1"/>
  </cols>
  <sheetData>
    <row r="1" spans="1:11" x14ac:dyDescent="0.25">
      <c r="A1" s="35" t="s">
        <v>107</v>
      </c>
    </row>
    <row r="2" spans="1:11" ht="29.25" customHeight="1" x14ac:dyDescent="0.25">
      <c r="A2" s="143" t="str">
        <f>Synthèse!A3</f>
        <v>Quel est le taux de couverture de PEC-C approximatif dans ce pays depuis 2014 ?</v>
      </c>
      <c r="B2" s="212">
        <f>Approximately_what_is_the_current_coverage_of_iCCM_in_this_country_as_of__latest</f>
        <v>0.17</v>
      </c>
    </row>
    <row r="3" spans="1:11" ht="30" x14ac:dyDescent="0.25">
      <c r="A3" s="143" t="str">
        <f>Synthèse!A4</f>
        <v>Quel est le taux de couverture de PEC-C approximatif visé pour 2017 ?</v>
      </c>
      <c r="B3" s="212">
        <f>Synthèse!B4</f>
        <v>0.75</v>
      </c>
    </row>
    <row r="4" spans="1:11" x14ac:dyDescent="0.25">
      <c r="J4" s="222" t="str">
        <f>'Hypothèses démographiques'!J4</f>
        <v>Notes explicatives</v>
      </c>
      <c r="K4" s="208" t="s">
        <v>149</v>
      </c>
    </row>
    <row r="5" spans="1:11" x14ac:dyDescent="0.25">
      <c r="A5" s="36"/>
      <c r="B5" s="26"/>
      <c r="C5" s="26">
        <v>2011</v>
      </c>
      <c r="D5" s="26">
        <v>2012</v>
      </c>
      <c r="E5" s="26">
        <v>2013</v>
      </c>
      <c r="F5" s="26">
        <v>2014</v>
      </c>
      <c r="G5" s="26">
        <v>2015</v>
      </c>
      <c r="H5" s="26">
        <v>2016</v>
      </c>
      <c r="I5" s="26">
        <v>2017</v>
      </c>
    </row>
    <row r="6" spans="1:11" x14ac:dyDescent="0.25">
      <c r="A6" s="38">
        <v>1</v>
      </c>
      <c r="B6" s="20" t="s">
        <v>197</v>
      </c>
      <c r="C6" s="21"/>
      <c r="D6" s="21"/>
      <c r="E6" s="17"/>
      <c r="F6" s="17"/>
      <c r="G6" s="17"/>
      <c r="H6" s="17"/>
      <c r="I6" s="17"/>
    </row>
    <row r="7" spans="1:11" x14ac:dyDescent="0.25">
      <c r="A7" s="39"/>
      <c r="B7" s="18" t="s">
        <v>219</v>
      </c>
      <c r="C7" s="22">
        <f>'Hypothèses démographiques'!C8</f>
        <v>0</v>
      </c>
      <c r="D7" s="22">
        <f>'Hypothèses démographiques'!D8</f>
        <v>0</v>
      </c>
      <c r="E7" s="22">
        <f>'Hypothèses démographiques'!E8</f>
        <v>0</v>
      </c>
      <c r="F7" s="22">
        <f>'Hypothèses démographiques'!F8</f>
        <v>0</v>
      </c>
      <c r="G7" s="22">
        <f>'Hypothèses démographiques'!G8</f>
        <v>0</v>
      </c>
      <c r="H7" s="22">
        <f>'Hypothèses démographiques'!H8</f>
        <v>0</v>
      </c>
      <c r="I7" s="22">
        <f>'Hypothèses démographiques'!I8</f>
        <v>0</v>
      </c>
    </row>
    <row r="8" spans="1:11" ht="30" x14ac:dyDescent="0.25">
      <c r="A8" s="39"/>
      <c r="B8" s="96" t="s">
        <v>126</v>
      </c>
      <c r="C8" s="22">
        <f>'Hypothèses démographiques'!C9</f>
        <v>0</v>
      </c>
      <c r="D8" s="22">
        <f>'Hypothèses démographiques'!D9</f>
        <v>0</v>
      </c>
      <c r="E8" s="22">
        <f>'Hypothèses démographiques'!E9</f>
        <v>0</v>
      </c>
      <c r="F8" s="22">
        <f>'Hypothèses démographiques'!F9</f>
        <v>0</v>
      </c>
      <c r="G8" s="22">
        <f>'Hypothèses démographiques'!G9</f>
        <v>0</v>
      </c>
      <c r="H8" s="22">
        <f>'Hypothèses démographiques'!H9</f>
        <v>0</v>
      </c>
      <c r="I8" s="22">
        <f>'Hypothèses démographiques'!I9</f>
        <v>0</v>
      </c>
    </row>
    <row r="9" spans="1:11" ht="30" x14ac:dyDescent="0.25">
      <c r="A9" s="39"/>
      <c r="B9" s="96" t="s">
        <v>193</v>
      </c>
      <c r="C9" s="22">
        <f>'Hypothèses démographiques'!C14</f>
        <v>0</v>
      </c>
      <c r="D9" s="22">
        <f>'Hypothèses démographiques'!D14</f>
        <v>0</v>
      </c>
      <c r="E9" s="22">
        <f>'Hypothèses démographiques'!E14</f>
        <v>0</v>
      </c>
      <c r="F9" s="22">
        <f>'Hypothèses démographiques'!F14</f>
        <v>0</v>
      </c>
      <c r="G9" s="22">
        <f>'Hypothèses démographiques'!G14</f>
        <v>0</v>
      </c>
      <c r="H9" s="22">
        <f>'Hypothèses démographiques'!H14</f>
        <v>0</v>
      </c>
      <c r="I9" s="22">
        <f>'Hypothèses démographiques'!I14</f>
        <v>0</v>
      </c>
    </row>
    <row r="10" spans="1:11" ht="30" x14ac:dyDescent="0.25">
      <c r="B10" s="96" t="s">
        <v>97</v>
      </c>
      <c r="C10" s="22">
        <f>'Hypothèses démographiques'!C15</f>
        <v>0</v>
      </c>
      <c r="D10" s="22">
        <f>'Hypothèses démographiques'!D15</f>
        <v>0</v>
      </c>
      <c r="E10" s="22">
        <f>'Hypothèses démographiques'!E15</f>
        <v>0</v>
      </c>
      <c r="F10" s="22">
        <f>'Hypothèses démographiques'!F15</f>
        <v>0</v>
      </c>
      <c r="G10" s="22">
        <f>'Hypothèses démographiques'!G15</f>
        <v>0</v>
      </c>
      <c r="H10" s="22">
        <f>'Hypothèses démographiques'!H15</f>
        <v>0</v>
      </c>
      <c r="I10" s="22">
        <f>'Hypothèses démographiques'!I15</f>
        <v>0</v>
      </c>
      <c r="J10" s="56"/>
    </row>
    <row r="11" spans="1:11" s="190" customFormat="1" ht="32.25" customHeight="1" x14ac:dyDescent="0.25">
      <c r="A11" s="229"/>
      <c r="B11" s="254" t="str">
        <f>'Coûts de la PEC-C'!B15</f>
        <v>Nombre d'ASC disponibles pour la PEC-C (cumul)</v>
      </c>
      <c r="C11" s="131">
        <f>'Coûts de la PEC-C'!C15</f>
        <v>0</v>
      </c>
      <c r="D11" s="131">
        <f>'Coûts de la PEC-C'!D15</f>
        <v>0</v>
      </c>
      <c r="E11" s="131">
        <f>'Coûts de la PEC-C'!E15</f>
        <v>0</v>
      </c>
      <c r="F11" s="131">
        <f>'Coûts de la PEC-C'!F15</f>
        <v>0</v>
      </c>
      <c r="G11" s="131">
        <f>'Coûts de la PEC-C'!G15</f>
        <v>0</v>
      </c>
      <c r="H11" s="131">
        <f>'Coûts de la PEC-C'!H15</f>
        <v>0</v>
      </c>
      <c r="I11" s="131">
        <f>'Coûts de la PEC-C'!I15</f>
        <v>0</v>
      </c>
    </row>
    <row r="12" spans="1:11" x14ac:dyDescent="0.25">
      <c r="A12" s="40"/>
      <c r="B12" s="131"/>
      <c r="C12" s="55"/>
      <c r="D12" s="55"/>
      <c r="E12" s="55"/>
      <c r="F12" s="55"/>
      <c r="G12" s="55"/>
      <c r="H12" s="55"/>
      <c r="I12" s="55"/>
    </row>
    <row r="13" spans="1:11" x14ac:dyDescent="0.25">
      <c r="A13" s="38">
        <v>4</v>
      </c>
      <c r="B13" s="25" t="s">
        <v>102</v>
      </c>
      <c r="C13" s="23"/>
      <c r="D13" s="23"/>
      <c r="E13" s="23"/>
      <c r="F13" s="23"/>
      <c r="G13" s="23"/>
      <c r="H13" s="23"/>
      <c r="I13" s="23"/>
    </row>
    <row r="14" spans="1:11" x14ac:dyDescent="0.25">
      <c r="A14" s="39"/>
      <c r="B14" s="26"/>
      <c r="C14" s="26">
        <v>2011</v>
      </c>
      <c r="D14" s="26">
        <v>2012</v>
      </c>
      <c r="E14" s="26">
        <v>2013</v>
      </c>
      <c r="F14" s="26">
        <v>2014</v>
      </c>
      <c r="G14" s="26">
        <v>2015</v>
      </c>
      <c r="H14" s="26">
        <v>2016</v>
      </c>
      <c r="I14" s="26">
        <v>2017</v>
      </c>
      <c r="J14" s="11"/>
    </row>
    <row r="15" spans="1:11" ht="114.75" x14ac:dyDescent="0.25">
      <c r="A15" s="40">
        <v>4.0999999999999996</v>
      </c>
      <c r="B15" s="27" t="s">
        <v>200</v>
      </c>
      <c r="C15" s="163"/>
      <c r="D15" s="163"/>
      <c r="E15" s="163"/>
      <c r="F15" s="163"/>
      <c r="G15" s="163"/>
      <c r="H15" s="163"/>
      <c r="I15" s="163"/>
      <c r="J15" s="83" t="s">
        <v>201</v>
      </c>
      <c r="K15" s="223" t="s">
        <v>202</v>
      </c>
    </row>
    <row r="16" spans="1:11" ht="56.25" customHeight="1" x14ac:dyDescent="0.25">
      <c r="A16" s="41">
        <v>4.2</v>
      </c>
      <c r="B16" s="28" t="s">
        <v>220</v>
      </c>
      <c r="C16" s="168"/>
      <c r="D16" s="168"/>
      <c r="E16" s="168"/>
      <c r="F16" s="168"/>
      <c r="G16" s="168"/>
      <c r="H16" s="168"/>
      <c r="I16" s="168"/>
      <c r="J16" s="19" t="s">
        <v>221</v>
      </c>
      <c r="K16" s="223" t="s">
        <v>203</v>
      </c>
    </row>
    <row r="17" spans="1:11" x14ac:dyDescent="0.25">
      <c r="A17" s="42">
        <v>4.3</v>
      </c>
      <c r="B17" s="47" t="s">
        <v>204</v>
      </c>
      <c r="C17" s="29"/>
      <c r="D17" s="29"/>
      <c r="E17" s="29"/>
      <c r="F17" s="29"/>
      <c r="G17" s="29"/>
      <c r="H17" s="29"/>
      <c r="I17" s="46"/>
      <c r="J17" s="12"/>
    </row>
    <row r="18" spans="1:11" ht="26.25" customHeight="1" x14ac:dyDescent="0.25">
      <c r="A18" s="43" t="s">
        <v>222</v>
      </c>
      <c r="B18" s="30" t="s">
        <v>150</v>
      </c>
      <c r="C18" s="171"/>
      <c r="D18" s="171"/>
      <c r="E18" s="171"/>
      <c r="F18" s="171"/>
      <c r="G18" s="171"/>
      <c r="H18" s="171"/>
      <c r="I18" s="171"/>
      <c r="J18" s="83" t="s">
        <v>223</v>
      </c>
      <c r="K18" s="223" t="s">
        <v>205</v>
      </c>
    </row>
    <row r="19" spans="1:11" ht="38.25" x14ac:dyDescent="0.25">
      <c r="A19" s="43" t="s">
        <v>224</v>
      </c>
      <c r="B19" s="30" t="s">
        <v>225</v>
      </c>
      <c r="C19" s="54">
        <f>C18*C16</f>
        <v>0</v>
      </c>
      <c r="D19" s="54">
        <f t="shared" ref="D19:I19" si="0">D18*D16</f>
        <v>0</v>
      </c>
      <c r="E19" s="54">
        <f t="shared" si="0"/>
        <v>0</v>
      </c>
      <c r="F19" s="54">
        <f t="shared" si="0"/>
        <v>0</v>
      </c>
      <c r="G19" s="54">
        <f t="shared" si="0"/>
        <v>0</v>
      </c>
      <c r="H19" s="54">
        <f t="shared" si="0"/>
        <v>0</v>
      </c>
      <c r="I19" s="54">
        <f t="shared" si="0"/>
        <v>0</v>
      </c>
      <c r="J19" s="83" t="s">
        <v>226</v>
      </c>
    </row>
    <row r="20" spans="1:11" x14ac:dyDescent="0.25">
      <c r="A20" s="45"/>
      <c r="B20" s="14"/>
      <c r="C20" s="15"/>
      <c r="D20" s="15"/>
      <c r="E20" s="15"/>
      <c r="F20" s="15"/>
      <c r="G20" s="15"/>
      <c r="H20" s="15"/>
      <c r="I20" s="15"/>
      <c r="J20" s="13"/>
    </row>
    <row r="21" spans="1:11" x14ac:dyDescent="0.25">
      <c r="A21" s="45"/>
      <c r="B21" s="14"/>
      <c r="C21" s="15"/>
      <c r="D21" s="15"/>
      <c r="E21" s="15"/>
      <c r="F21" s="15"/>
      <c r="G21" s="15"/>
      <c r="H21" s="15"/>
      <c r="I21" s="15"/>
      <c r="J21" s="13"/>
    </row>
    <row r="22" spans="1:11" x14ac:dyDescent="0.25">
      <c r="A22" s="38">
        <v>4</v>
      </c>
      <c r="B22" s="25" t="s">
        <v>101</v>
      </c>
      <c r="C22" s="23"/>
      <c r="D22" s="23"/>
      <c r="E22" s="23"/>
      <c r="F22" s="23"/>
      <c r="G22" s="23"/>
      <c r="H22" s="23"/>
      <c r="I22" s="23"/>
    </row>
    <row r="23" spans="1:11" x14ac:dyDescent="0.25">
      <c r="A23" s="39"/>
      <c r="B23" s="26"/>
      <c r="C23" s="26">
        <v>2011</v>
      </c>
      <c r="D23" s="26">
        <v>2012</v>
      </c>
      <c r="E23" s="26">
        <v>2013</v>
      </c>
      <c r="F23" s="26">
        <v>2014</v>
      </c>
      <c r="G23" s="26">
        <v>2015</v>
      </c>
      <c r="H23" s="26">
        <v>2016</v>
      </c>
      <c r="I23" s="26">
        <v>2017</v>
      </c>
      <c r="J23" s="11"/>
    </row>
    <row r="24" spans="1:11" ht="114.75" x14ac:dyDescent="0.25">
      <c r="A24" s="40">
        <v>4.0999999999999996</v>
      </c>
      <c r="B24" s="27" t="s">
        <v>200</v>
      </c>
      <c r="C24" s="163"/>
      <c r="D24" s="163"/>
      <c r="E24" s="163"/>
      <c r="F24" s="163"/>
      <c r="G24" s="163"/>
      <c r="H24" s="163"/>
      <c r="I24" s="163"/>
      <c r="J24" s="83" t="s">
        <v>201</v>
      </c>
      <c r="K24" s="223" t="s">
        <v>202</v>
      </c>
    </row>
    <row r="25" spans="1:11" ht="38.25" x14ac:dyDescent="0.25">
      <c r="A25" s="41">
        <v>4.2</v>
      </c>
      <c r="B25" s="28" t="s">
        <v>220</v>
      </c>
      <c r="C25" s="168"/>
      <c r="D25" s="168"/>
      <c r="E25" s="168"/>
      <c r="F25" s="168"/>
      <c r="G25" s="168"/>
      <c r="H25" s="168"/>
      <c r="I25" s="168"/>
      <c r="J25" s="19" t="s">
        <v>221</v>
      </c>
      <c r="K25" s="223" t="s">
        <v>203</v>
      </c>
    </row>
    <row r="26" spans="1:11" x14ac:dyDescent="0.25">
      <c r="A26" s="42">
        <v>4.3</v>
      </c>
      <c r="B26" s="47" t="s">
        <v>204</v>
      </c>
      <c r="C26" s="29"/>
      <c r="D26" s="29"/>
      <c r="E26" s="29"/>
      <c r="F26" s="29"/>
      <c r="G26" s="29"/>
      <c r="H26" s="29"/>
      <c r="I26" s="46"/>
      <c r="J26" s="12"/>
    </row>
    <row r="27" spans="1:11" ht="26.25" customHeight="1" x14ac:dyDescent="0.25">
      <c r="A27" s="43" t="s">
        <v>222</v>
      </c>
      <c r="B27" s="30" t="s">
        <v>151</v>
      </c>
      <c r="C27" s="171"/>
      <c r="D27" s="171"/>
      <c r="E27" s="171"/>
      <c r="F27" s="171"/>
      <c r="G27" s="171"/>
      <c r="H27" s="171"/>
      <c r="I27" s="171"/>
      <c r="J27" s="83" t="s">
        <v>223</v>
      </c>
      <c r="K27" s="223" t="s">
        <v>205</v>
      </c>
    </row>
    <row r="28" spans="1:11" ht="38.25" x14ac:dyDescent="0.25">
      <c r="A28" s="43" t="s">
        <v>224</v>
      </c>
      <c r="B28" s="30" t="s">
        <v>225</v>
      </c>
      <c r="C28" s="54">
        <f>C25*C27</f>
        <v>0</v>
      </c>
      <c r="D28" s="54">
        <f t="shared" ref="D28:I28" si="1">D25*D27</f>
        <v>0</v>
      </c>
      <c r="E28" s="54">
        <f t="shared" si="1"/>
        <v>0</v>
      </c>
      <c r="F28" s="54">
        <f t="shared" si="1"/>
        <v>0</v>
      </c>
      <c r="G28" s="54">
        <f t="shared" si="1"/>
        <v>0</v>
      </c>
      <c r="H28" s="54">
        <f t="shared" si="1"/>
        <v>0</v>
      </c>
      <c r="I28" s="54">
        <f t="shared" si="1"/>
        <v>0</v>
      </c>
      <c r="J28" s="83" t="s">
        <v>226</v>
      </c>
    </row>
    <row r="29" spans="1:11" x14ac:dyDescent="0.25">
      <c r="A29" s="45"/>
      <c r="B29" s="14"/>
      <c r="C29" s="15"/>
      <c r="D29" s="15"/>
      <c r="E29" s="15"/>
      <c r="F29" s="15"/>
      <c r="G29" s="15"/>
      <c r="H29" s="15"/>
      <c r="I29" s="15"/>
      <c r="J29" s="13"/>
    </row>
    <row r="30" spans="1:11" x14ac:dyDescent="0.25">
      <c r="A30" s="45"/>
      <c r="B30" s="14"/>
      <c r="C30" s="15"/>
      <c r="D30" s="15"/>
      <c r="E30" s="15"/>
      <c r="F30" s="15"/>
      <c r="G30" s="15"/>
      <c r="H30" s="15"/>
      <c r="I30" s="15"/>
      <c r="J30" s="13"/>
    </row>
    <row r="31" spans="1:11" ht="33" customHeight="1" x14ac:dyDescent="0.25">
      <c r="B31" s="16"/>
      <c r="C31" s="50"/>
      <c r="D31" s="50"/>
      <c r="E31" s="26">
        <v>2013</v>
      </c>
      <c r="F31" s="26">
        <v>2014</v>
      </c>
      <c r="G31" s="26">
        <v>2015</v>
      </c>
      <c r="H31" s="26">
        <v>2016</v>
      </c>
      <c r="I31" s="26">
        <v>2017</v>
      </c>
    </row>
    <row r="32" spans="1:11" ht="33" customHeight="1" x14ac:dyDescent="0.25">
      <c r="B32" s="16" t="s">
        <v>206</v>
      </c>
      <c r="C32" s="51"/>
      <c r="D32" s="51"/>
      <c r="E32" s="57">
        <f>(E19*$C$59) + (E28*$C$60)</f>
        <v>0</v>
      </c>
      <c r="F32" s="57">
        <f>(F19*$C$59) + (F28*$C$60)</f>
        <v>0</v>
      </c>
      <c r="G32" s="57">
        <f>(G19*$C$59) + (G28*$C$60)</f>
        <v>0</v>
      </c>
      <c r="H32" s="57">
        <f>(H19*$C$59) + (H28*$C$60)</f>
        <v>0</v>
      </c>
      <c r="I32" s="57">
        <f>(I19*$C$59) + (I28*$C$60)</f>
        <v>0</v>
      </c>
    </row>
    <row r="33" spans="1:10" ht="33" customHeight="1" x14ac:dyDescent="0.25">
      <c r="B33" s="16" t="s">
        <v>207</v>
      </c>
      <c r="C33" s="51"/>
      <c r="D33" s="51"/>
      <c r="E33" s="169"/>
      <c r="F33" s="170"/>
      <c r="G33" s="170"/>
      <c r="H33" s="170"/>
      <c r="I33" s="170"/>
      <c r="J33" s="226" t="s">
        <v>208</v>
      </c>
    </row>
    <row r="34" spans="1:10" ht="33" customHeight="1" x14ac:dyDescent="0.25">
      <c r="B34" s="16" t="s">
        <v>209</v>
      </c>
      <c r="C34" s="51"/>
      <c r="D34" s="51"/>
      <c r="E34" s="169"/>
      <c r="F34" s="170"/>
      <c r="G34" s="170"/>
      <c r="H34" s="170"/>
      <c r="I34" s="170"/>
      <c r="J34" s="226" t="s">
        <v>208</v>
      </c>
    </row>
    <row r="35" spans="1:10" ht="33" customHeight="1" x14ac:dyDescent="0.25">
      <c r="B35" s="16" t="s">
        <v>210</v>
      </c>
      <c r="C35" s="51"/>
      <c r="D35" s="51"/>
      <c r="E35" s="169"/>
      <c r="F35" s="170"/>
      <c r="G35" s="170"/>
      <c r="H35" s="170"/>
      <c r="I35" s="170"/>
      <c r="J35" s="226" t="s">
        <v>208</v>
      </c>
    </row>
    <row r="36" spans="1:10" ht="33" customHeight="1" x14ac:dyDescent="0.25">
      <c r="B36" s="17" t="s">
        <v>212</v>
      </c>
      <c r="C36" s="52"/>
      <c r="D36" s="52"/>
      <c r="E36" s="57">
        <f>E32-E33-E34-E35</f>
        <v>0</v>
      </c>
      <c r="F36" s="57">
        <f>F32-F33-F34-F35</f>
        <v>0</v>
      </c>
      <c r="G36" s="57">
        <f>G32-G33-G34-G35</f>
        <v>0</v>
      </c>
      <c r="H36" s="57">
        <f>H32-H33-H34-H35</f>
        <v>0</v>
      </c>
      <c r="I36" s="57">
        <f>I32-I33-I34-I35</f>
        <v>0</v>
      </c>
    </row>
    <row r="37" spans="1:10" x14ac:dyDescent="0.25">
      <c r="A37" s="45"/>
      <c r="B37" s="14"/>
      <c r="C37" s="15"/>
      <c r="D37" s="15"/>
      <c r="E37" s="15"/>
      <c r="F37" s="15"/>
      <c r="G37" s="15"/>
      <c r="H37" s="15"/>
      <c r="I37" s="15"/>
      <c r="J37" s="13"/>
    </row>
    <row r="39" spans="1:10" x14ac:dyDescent="0.25">
      <c r="A39" s="38">
        <v>5</v>
      </c>
      <c r="B39" s="25" t="s">
        <v>21</v>
      </c>
      <c r="C39" s="23"/>
      <c r="D39" s="23"/>
      <c r="E39" s="23"/>
      <c r="F39" s="23"/>
      <c r="G39" s="23"/>
      <c r="H39" s="23"/>
      <c r="I39" s="23"/>
    </row>
    <row r="40" spans="1:10" x14ac:dyDescent="0.25">
      <c r="A40" s="39"/>
      <c r="B40" s="26"/>
      <c r="C40" s="58">
        <v>2011</v>
      </c>
      <c r="D40" s="58">
        <v>2012</v>
      </c>
      <c r="E40" s="58">
        <v>2013</v>
      </c>
      <c r="F40" s="58">
        <v>2014</v>
      </c>
      <c r="G40" s="58">
        <v>2015</v>
      </c>
      <c r="H40" s="58">
        <v>2016</v>
      </c>
      <c r="I40" s="58">
        <v>2017</v>
      </c>
      <c r="J40" s="11"/>
    </row>
    <row r="41" spans="1:10" ht="63.75" customHeight="1" x14ac:dyDescent="0.25">
      <c r="A41" s="40">
        <v>5.0999999999999996</v>
      </c>
      <c r="B41" s="27" t="s">
        <v>22</v>
      </c>
      <c r="C41" s="55">
        <f>C11</f>
        <v>0</v>
      </c>
      <c r="D41" s="55">
        <f t="shared" ref="D41:I41" si="2">D11</f>
        <v>0</v>
      </c>
      <c r="E41" s="55">
        <f t="shared" si="2"/>
        <v>0</v>
      </c>
      <c r="F41" s="55">
        <f t="shared" si="2"/>
        <v>0</v>
      </c>
      <c r="G41" s="55">
        <f t="shared" si="2"/>
        <v>0</v>
      </c>
      <c r="H41" s="55">
        <f t="shared" si="2"/>
        <v>0</v>
      </c>
      <c r="I41" s="55">
        <f t="shared" si="2"/>
        <v>0</v>
      </c>
      <c r="J41" s="108"/>
    </row>
    <row r="42" spans="1:10" ht="26.25" customHeight="1" x14ac:dyDescent="0.25">
      <c r="A42" s="59">
        <v>5.3</v>
      </c>
      <c r="B42" s="30" t="s">
        <v>23</v>
      </c>
      <c r="C42" s="54">
        <f>C41*$C$58</f>
        <v>0</v>
      </c>
      <c r="D42" s="54">
        <f t="shared" ref="D42:I42" si="3">D41*$C$58</f>
        <v>0</v>
      </c>
      <c r="E42" s="54">
        <f t="shared" si="3"/>
        <v>0</v>
      </c>
      <c r="F42" s="54">
        <f t="shared" si="3"/>
        <v>0</v>
      </c>
      <c r="G42" s="54">
        <f t="shared" si="3"/>
        <v>0</v>
      </c>
      <c r="H42" s="54">
        <f t="shared" si="3"/>
        <v>0</v>
      </c>
      <c r="I42" s="54">
        <f t="shared" si="3"/>
        <v>0</v>
      </c>
      <c r="J42" s="60"/>
    </row>
    <row r="44" spans="1:10" ht="33" customHeight="1" x14ac:dyDescent="0.25">
      <c r="B44" s="16"/>
      <c r="C44" s="48"/>
      <c r="D44" s="48"/>
      <c r="E44" s="26">
        <v>2013</v>
      </c>
      <c r="F44" s="26">
        <v>2014</v>
      </c>
      <c r="G44" s="26">
        <v>2015</v>
      </c>
      <c r="H44" s="26">
        <v>2016</v>
      </c>
      <c r="I44" s="26">
        <v>2017</v>
      </c>
    </row>
    <row r="45" spans="1:10" ht="33" customHeight="1" x14ac:dyDescent="0.25">
      <c r="B45" s="16" t="s">
        <v>206</v>
      </c>
      <c r="C45" s="34"/>
      <c r="D45" s="34"/>
      <c r="E45" s="53">
        <f>E42*$C$61</f>
        <v>0</v>
      </c>
      <c r="F45" s="53">
        <f>F42*$C$61</f>
        <v>0</v>
      </c>
      <c r="G45" s="53">
        <f>G42*$C$61</f>
        <v>0</v>
      </c>
      <c r="H45" s="53">
        <f>H42*$C$61</f>
        <v>0</v>
      </c>
      <c r="I45" s="53">
        <f>I42*$C$61</f>
        <v>0</v>
      </c>
    </row>
    <row r="46" spans="1:10" ht="33" customHeight="1" x14ac:dyDescent="0.25">
      <c r="B46" s="16" t="s">
        <v>207</v>
      </c>
      <c r="C46" s="34"/>
      <c r="D46" s="34"/>
      <c r="E46" s="169"/>
      <c r="F46" s="170"/>
      <c r="G46" s="170"/>
      <c r="H46" s="170"/>
      <c r="I46" s="170"/>
      <c r="J46" s="226" t="s">
        <v>208</v>
      </c>
    </row>
    <row r="47" spans="1:10" ht="33" customHeight="1" x14ac:dyDescent="0.25">
      <c r="B47" s="16" t="s">
        <v>209</v>
      </c>
      <c r="C47" s="34"/>
      <c r="D47" s="34"/>
      <c r="E47" s="169"/>
      <c r="F47" s="170"/>
      <c r="G47" s="170"/>
      <c r="H47" s="170"/>
      <c r="I47" s="170"/>
      <c r="J47" s="226" t="s">
        <v>208</v>
      </c>
    </row>
    <row r="48" spans="1:10" ht="33" customHeight="1" x14ac:dyDescent="0.25">
      <c r="B48" s="16" t="s">
        <v>210</v>
      </c>
      <c r="C48" s="34"/>
      <c r="D48" s="34"/>
      <c r="E48" s="169"/>
      <c r="F48" s="170"/>
      <c r="G48" s="170"/>
      <c r="H48" s="170"/>
      <c r="I48" s="170"/>
      <c r="J48" s="226" t="s">
        <v>208</v>
      </c>
    </row>
    <row r="49" spans="2:9" ht="33" customHeight="1" x14ac:dyDescent="0.25">
      <c r="B49" s="17" t="s">
        <v>212</v>
      </c>
      <c r="C49" s="49"/>
      <c r="D49" s="49"/>
      <c r="E49" s="53">
        <f>E45-E46-E47-E48</f>
        <v>0</v>
      </c>
      <c r="F49" s="53">
        <f>F45-F46-F47-F48</f>
        <v>0</v>
      </c>
      <c r="G49" s="53">
        <f>G45-G46-G47-G48</f>
        <v>0</v>
      </c>
      <c r="H49" s="53">
        <f>H45-H46-H47-H48</f>
        <v>0</v>
      </c>
      <c r="I49" s="53">
        <f>I45-I46-I47-I48</f>
        <v>0</v>
      </c>
    </row>
    <row r="53" spans="2:9" ht="30" x14ac:dyDescent="0.25">
      <c r="B53" s="99" t="s">
        <v>85</v>
      </c>
      <c r="C53" s="81"/>
      <c r="D53" s="93"/>
    </row>
    <row r="54" spans="2:9" x14ac:dyDescent="0.25">
      <c r="B54" s="100"/>
      <c r="C54" s="101"/>
      <c r="D54" s="100" t="s">
        <v>214</v>
      </c>
    </row>
    <row r="55" spans="2:9" ht="30" x14ac:dyDescent="0.25">
      <c r="B55" s="228" t="s">
        <v>227</v>
      </c>
      <c r="C55" s="163">
        <v>500</v>
      </c>
      <c r="D55" s="231" t="s">
        <v>228</v>
      </c>
    </row>
    <row r="56" spans="2:9" x14ac:dyDescent="0.25">
      <c r="B56" s="18" t="s">
        <v>25</v>
      </c>
      <c r="C56" s="166"/>
      <c r="D56" s="227" t="s">
        <v>215</v>
      </c>
    </row>
    <row r="57" spans="2:9" x14ac:dyDescent="0.25">
      <c r="B57" s="18" t="s">
        <v>26</v>
      </c>
      <c r="C57" s="136"/>
      <c r="D57" s="227" t="s">
        <v>217</v>
      </c>
    </row>
    <row r="58" spans="2:9" x14ac:dyDescent="0.25">
      <c r="B58" s="18" t="s">
        <v>96</v>
      </c>
      <c r="C58" s="136">
        <v>0</v>
      </c>
      <c r="D58" s="227" t="s">
        <v>152</v>
      </c>
    </row>
    <row r="59" spans="2:9" x14ac:dyDescent="0.25">
      <c r="B59" s="18" t="s">
        <v>99</v>
      </c>
      <c r="C59" s="167">
        <v>0.4</v>
      </c>
      <c r="D59" s="227" t="s">
        <v>218</v>
      </c>
      <c r="E59" s="177"/>
    </row>
    <row r="60" spans="2:9" x14ac:dyDescent="0.25">
      <c r="B60" s="18" t="s">
        <v>100</v>
      </c>
      <c r="C60" s="167">
        <f>20*0.0315</f>
        <v>0.63</v>
      </c>
      <c r="D60" s="227" t="s">
        <v>218</v>
      </c>
    </row>
    <row r="61" spans="2:9" x14ac:dyDescent="0.25">
      <c r="B61" s="18" t="s">
        <v>24</v>
      </c>
      <c r="C61" s="167">
        <v>3.5</v>
      </c>
      <c r="D61" s="227" t="s">
        <v>218</v>
      </c>
    </row>
    <row r="68" spans="5:5" x14ac:dyDescent="0.25">
      <c r="E68" t="s">
        <v>148</v>
      </c>
    </row>
  </sheetData>
  <pageMargins left="0.7" right="0.7" top="0.75" bottom="0.75" header="0.3" footer="0.3"/>
  <pageSetup scale="38" orientation="landscape"/>
  <legacy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pageSetUpPr fitToPage="1"/>
  </sheetPr>
  <dimension ref="A1:K58"/>
  <sheetViews>
    <sheetView topLeftCell="A70" zoomScale="80" zoomScaleNormal="80" workbookViewId="0">
      <selection activeCell="J17" sqref="J17"/>
    </sheetView>
  </sheetViews>
  <sheetFormatPr defaultRowHeight="15" x14ac:dyDescent="0.25"/>
  <cols>
    <col min="1" max="1" width="53.7109375" style="37" customWidth="1"/>
    <col min="2" max="2" width="41.42578125" customWidth="1"/>
    <col min="3" max="3" width="13.28515625" bestFit="1" customWidth="1"/>
    <col min="4" max="5" width="14.28515625" bestFit="1" customWidth="1"/>
    <col min="6" max="6" width="14.28515625" customWidth="1"/>
    <col min="7" max="9" width="14.28515625" bestFit="1" customWidth="1"/>
    <col min="10" max="10" width="37.28515625" bestFit="1" customWidth="1"/>
    <col min="11" max="11" width="24" bestFit="1" customWidth="1"/>
    <col min="12" max="256" width="11.42578125" customWidth="1"/>
  </cols>
  <sheetData>
    <row r="1" spans="1:11" x14ac:dyDescent="0.25">
      <c r="A1" s="35" t="s">
        <v>80</v>
      </c>
    </row>
    <row r="2" spans="1:11" ht="30" x14ac:dyDescent="0.25">
      <c r="A2" s="162" t="str">
        <f>Synthèse!A3</f>
        <v>Quel est le taux de couverture de PEC-C approximatif dans ce pays depuis 2014 ?</v>
      </c>
      <c r="B2" s="212">
        <f>Synthèse!B3</f>
        <v>0.17</v>
      </c>
    </row>
    <row r="3" spans="1:11" ht="30" x14ac:dyDescent="0.25">
      <c r="A3" s="162" t="str">
        <f>Synthèse!A4</f>
        <v>Quel est le taux de couverture de PEC-C approximatif visé pour 2017 ?</v>
      </c>
      <c r="B3" s="212">
        <f>Synthèse!B4</f>
        <v>0.75</v>
      </c>
    </row>
    <row r="4" spans="1:11" x14ac:dyDescent="0.25">
      <c r="A4" s="35"/>
      <c r="J4" s="222" t="str">
        <f>'Hypothèses démographiques'!J4</f>
        <v>Notes explicatives</v>
      </c>
      <c r="K4" s="208" t="str">
        <f>'Hypothèses démographiques'!K4</f>
        <v>Détailler les sources et les hypothèses ayant servi aux calculs</v>
      </c>
    </row>
    <row r="5" spans="1:11" x14ac:dyDescent="0.25">
      <c r="A5" s="36"/>
      <c r="B5" s="26"/>
      <c r="C5" s="26">
        <v>2011</v>
      </c>
      <c r="D5" s="26">
        <v>2012</v>
      </c>
      <c r="E5" s="26">
        <v>2013</v>
      </c>
      <c r="F5" s="26">
        <v>2014</v>
      </c>
      <c r="G5" s="26">
        <v>2015</v>
      </c>
      <c r="H5" s="26">
        <v>2016</v>
      </c>
      <c r="I5" s="26">
        <v>2017</v>
      </c>
    </row>
    <row r="6" spans="1:11" x14ac:dyDescent="0.25">
      <c r="A6" s="38">
        <v>1</v>
      </c>
      <c r="B6" s="20" t="s">
        <v>197</v>
      </c>
      <c r="C6" s="21"/>
      <c r="D6" s="21"/>
      <c r="E6" s="17"/>
      <c r="F6" s="17"/>
      <c r="G6" s="17"/>
      <c r="H6" s="17"/>
      <c r="I6" s="17"/>
    </row>
    <row r="7" spans="1:11" x14ac:dyDescent="0.25">
      <c r="A7" s="39"/>
      <c r="B7" s="18" t="s">
        <v>219</v>
      </c>
      <c r="C7" s="22">
        <f>'Hypothèses démographiques'!C8</f>
        <v>0</v>
      </c>
      <c r="D7" s="22">
        <f>'Hypothèses démographiques'!D8</f>
        <v>0</v>
      </c>
      <c r="E7" s="22">
        <f>'Hypothèses démographiques'!E8</f>
        <v>0</v>
      </c>
      <c r="F7" s="22">
        <f>'Hypothèses démographiques'!F8</f>
        <v>0</v>
      </c>
      <c r="G7" s="22">
        <f>'Hypothèses démographiques'!G8</f>
        <v>0</v>
      </c>
      <c r="H7" s="22">
        <f>'Hypothèses démographiques'!H8</f>
        <v>0</v>
      </c>
      <c r="I7" s="22">
        <f>'Hypothèses démographiques'!I8</f>
        <v>0</v>
      </c>
    </row>
    <row r="8" spans="1:11" ht="30" x14ac:dyDescent="0.25">
      <c r="A8" s="39"/>
      <c r="B8" s="96" t="s">
        <v>126</v>
      </c>
      <c r="C8" s="22">
        <f>'Hypothèses démographiques'!C9</f>
        <v>0</v>
      </c>
      <c r="D8" s="22">
        <f>'Hypothèses démographiques'!D9</f>
        <v>0</v>
      </c>
      <c r="E8" s="22">
        <f>'Hypothèses démographiques'!E9</f>
        <v>0</v>
      </c>
      <c r="F8" s="22">
        <f>'Hypothèses démographiques'!F9</f>
        <v>0</v>
      </c>
      <c r="G8" s="22">
        <f>'Hypothèses démographiques'!G9</f>
        <v>0</v>
      </c>
      <c r="H8" s="22">
        <f>'Hypothèses démographiques'!H9</f>
        <v>0</v>
      </c>
      <c r="I8" s="22">
        <f>'Hypothèses démographiques'!I9</f>
        <v>0</v>
      </c>
    </row>
    <row r="9" spans="1:11" ht="29.25" customHeight="1" x14ac:dyDescent="0.25">
      <c r="A9" s="39"/>
      <c r="B9" s="18" t="s">
        <v>192</v>
      </c>
      <c r="C9" s="22">
        <f>'Hypothèses démographiques'!C11</f>
        <v>0</v>
      </c>
      <c r="D9" s="22">
        <f>'Hypothèses démographiques'!D11</f>
        <v>0</v>
      </c>
      <c r="E9" s="22">
        <f>'Hypothèses démographiques'!E11</f>
        <v>0</v>
      </c>
      <c r="F9" s="22">
        <f>'Hypothèses démographiques'!F11</f>
        <v>0</v>
      </c>
      <c r="G9" s="22">
        <f>'Hypothèses démographiques'!G11</f>
        <v>0</v>
      </c>
      <c r="H9" s="22">
        <f>'Hypothèses démographiques'!H11</f>
        <v>0</v>
      </c>
      <c r="I9" s="22">
        <f>'Hypothèses démographiques'!I11</f>
        <v>0</v>
      </c>
    </row>
    <row r="10" spans="1:11" ht="30" x14ac:dyDescent="0.25">
      <c r="A10" s="40"/>
      <c r="B10" s="254" t="str">
        <f>'Coûts de la PEC-C'!B15</f>
        <v>Nombre d'ASC disponibles pour la PEC-C (cumul)</v>
      </c>
      <c r="C10" s="131">
        <f>'Coûts de la PEC-C'!C15</f>
        <v>0</v>
      </c>
      <c r="D10" s="131">
        <f>'Coûts de la PEC-C'!D15</f>
        <v>0</v>
      </c>
      <c r="E10" s="131">
        <f>'Coûts de la PEC-C'!E15</f>
        <v>0</v>
      </c>
      <c r="F10" s="131">
        <f>'Coûts de la PEC-C'!F15</f>
        <v>0</v>
      </c>
      <c r="G10" s="131">
        <f>'Coûts de la PEC-C'!G15</f>
        <v>0</v>
      </c>
      <c r="H10" s="131">
        <f>'Coûts de la PEC-C'!H15</f>
        <v>0</v>
      </c>
      <c r="I10" s="131">
        <f>'Coûts de la PEC-C'!I15</f>
        <v>0</v>
      </c>
    </row>
    <row r="11" spans="1:11" x14ac:dyDescent="0.25">
      <c r="A11"/>
    </row>
    <row r="12" spans="1:11" x14ac:dyDescent="0.25">
      <c r="A12" s="40">
        <v>6</v>
      </c>
      <c r="B12" s="25" t="s">
        <v>41</v>
      </c>
      <c r="C12" s="55"/>
      <c r="D12" s="55"/>
      <c r="E12" s="55"/>
      <c r="F12" s="55"/>
      <c r="G12" s="55"/>
      <c r="H12" s="55"/>
      <c r="I12" s="55"/>
    </row>
    <row r="13" spans="1:11" x14ac:dyDescent="0.25">
      <c r="A13" s="68">
        <v>6.1</v>
      </c>
      <c r="B13" s="70" t="s">
        <v>36</v>
      </c>
      <c r="C13" s="26">
        <v>2011</v>
      </c>
      <c r="D13" s="26">
        <v>2012</v>
      </c>
      <c r="E13" s="26">
        <v>2013</v>
      </c>
      <c r="F13" s="26">
        <v>2014</v>
      </c>
      <c r="G13" s="26">
        <v>2015</v>
      </c>
      <c r="H13" s="26">
        <v>2016</v>
      </c>
      <c r="I13" s="26">
        <v>2017</v>
      </c>
    </row>
    <row r="14" spans="1:11" ht="30" customHeight="1" x14ac:dyDescent="0.25">
      <c r="A14" s="43" t="s">
        <v>45</v>
      </c>
      <c r="B14" s="71" t="s">
        <v>229</v>
      </c>
      <c r="C14" s="173"/>
      <c r="D14" s="173"/>
      <c r="E14" s="173"/>
      <c r="F14" s="173"/>
      <c r="G14" s="173"/>
      <c r="H14" s="173"/>
      <c r="I14" s="173"/>
      <c r="J14" s="83" t="s">
        <v>201</v>
      </c>
      <c r="K14" s="218" t="s">
        <v>230</v>
      </c>
    </row>
    <row r="15" spans="1:11" ht="26.25" customHeight="1" x14ac:dyDescent="0.25">
      <c r="A15" s="43" t="s">
        <v>46</v>
      </c>
      <c r="B15" s="17" t="s">
        <v>231</v>
      </c>
      <c r="C15" s="172"/>
      <c r="D15" s="172"/>
      <c r="E15" s="172"/>
      <c r="F15" s="172"/>
      <c r="G15" s="172"/>
      <c r="H15" s="172"/>
      <c r="I15" s="172"/>
      <c r="J15" s="83" t="s">
        <v>201</v>
      </c>
      <c r="K15" s="218" t="s">
        <v>230</v>
      </c>
    </row>
    <row r="16" spans="1:11" ht="27.75" customHeight="1" x14ac:dyDescent="0.25">
      <c r="A16" s="43" t="s">
        <v>47</v>
      </c>
      <c r="B16" s="17" t="s">
        <v>115</v>
      </c>
      <c r="C16" s="172"/>
      <c r="D16" s="172"/>
      <c r="E16" s="172"/>
      <c r="F16" s="172"/>
      <c r="G16" s="172"/>
      <c r="H16" s="172"/>
      <c r="I16" s="172"/>
      <c r="J16" s="83" t="s">
        <v>201</v>
      </c>
      <c r="K16" s="218" t="s">
        <v>230</v>
      </c>
    </row>
    <row r="17" spans="1:11" ht="30" customHeight="1" x14ac:dyDescent="0.25">
      <c r="A17" s="43" t="s">
        <v>48</v>
      </c>
      <c r="B17" s="17" t="s">
        <v>232</v>
      </c>
      <c r="C17" s="172"/>
      <c r="D17" s="172"/>
      <c r="E17" s="172"/>
      <c r="F17" s="172"/>
      <c r="G17" s="172"/>
      <c r="H17" s="172"/>
      <c r="I17" s="172"/>
      <c r="J17" s="19" t="s">
        <v>154</v>
      </c>
      <c r="K17" s="218" t="s">
        <v>230</v>
      </c>
    </row>
    <row r="18" spans="1:11" ht="27" customHeight="1" x14ac:dyDescent="0.25">
      <c r="A18" s="43" t="s">
        <v>49</v>
      </c>
      <c r="B18" s="17" t="s">
        <v>233</v>
      </c>
      <c r="C18" s="172"/>
      <c r="D18" s="172"/>
      <c r="E18" s="172"/>
      <c r="F18" s="172"/>
      <c r="G18" s="172"/>
      <c r="H18" s="172"/>
      <c r="I18" s="172"/>
      <c r="J18" s="247" t="s">
        <v>155</v>
      </c>
      <c r="K18" s="218" t="s">
        <v>230</v>
      </c>
    </row>
    <row r="19" spans="1:11" ht="38.25" x14ac:dyDescent="0.25">
      <c r="A19" s="43" t="s">
        <v>113</v>
      </c>
      <c r="B19" s="17" t="s">
        <v>234</v>
      </c>
      <c r="C19" s="172"/>
      <c r="D19" s="172"/>
      <c r="E19" s="172"/>
      <c r="F19" s="172"/>
      <c r="G19" s="172"/>
      <c r="H19" s="172"/>
      <c r="I19" s="172"/>
      <c r="J19" s="247" t="s">
        <v>156</v>
      </c>
      <c r="K19" s="218" t="s">
        <v>230</v>
      </c>
    </row>
    <row r="20" spans="1:11" ht="23.25" customHeight="1" x14ac:dyDescent="0.25">
      <c r="A20" s="43" t="s">
        <v>157</v>
      </c>
      <c r="B20" s="17" t="s">
        <v>235</v>
      </c>
      <c r="C20" s="172"/>
      <c r="D20" s="172"/>
      <c r="E20" s="172"/>
      <c r="F20" s="172"/>
      <c r="G20" s="172"/>
      <c r="H20" s="172"/>
      <c r="I20" s="172"/>
      <c r="J20" s="248"/>
      <c r="K20" s="218" t="s">
        <v>230</v>
      </c>
    </row>
    <row r="21" spans="1:11" ht="19.5" customHeight="1" x14ac:dyDescent="0.25">
      <c r="A21" s="43" t="s">
        <v>158</v>
      </c>
      <c r="B21" s="17" t="s">
        <v>236</v>
      </c>
      <c r="C21" s="172"/>
      <c r="D21" s="172"/>
      <c r="E21" s="172"/>
      <c r="F21" s="172"/>
      <c r="G21" s="172"/>
      <c r="H21" s="172"/>
      <c r="I21" s="172"/>
      <c r="J21" s="248"/>
      <c r="K21" s="218" t="s">
        <v>230</v>
      </c>
    </row>
    <row r="22" spans="1:11" ht="24" customHeight="1" x14ac:dyDescent="0.25">
      <c r="A22" s="43" t="s">
        <v>159</v>
      </c>
      <c r="B22" s="17" t="s">
        <v>237</v>
      </c>
      <c r="C22" s="172"/>
      <c r="D22" s="172"/>
      <c r="E22" s="172"/>
      <c r="F22" s="172"/>
      <c r="G22" s="172"/>
      <c r="H22" s="172"/>
      <c r="I22" s="172"/>
      <c r="J22" s="248"/>
      <c r="K22" s="218" t="s">
        <v>230</v>
      </c>
    </row>
    <row r="23" spans="1:11" ht="21.75" customHeight="1" x14ac:dyDescent="0.25"/>
    <row r="24" spans="1:11" x14ac:dyDescent="0.25">
      <c r="A24" s="43"/>
      <c r="B24" s="164"/>
      <c r="C24" s="165"/>
      <c r="D24" s="165"/>
      <c r="E24" s="165"/>
      <c r="F24" s="165"/>
      <c r="G24" s="165"/>
      <c r="H24" s="165"/>
      <c r="I24" s="165"/>
    </row>
    <row r="25" spans="1:11" x14ac:dyDescent="0.25">
      <c r="A25" s="39">
        <v>6.2</v>
      </c>
      <c r="B25" s="72" t="s">
        <v>37</v>
      </c>
      <c r="C25" s="64"/>
      <c r="D25" s="64"/>
      <c r="E25" s="64"/>
      <c r="F25" s="64"/>
      <c r="G25" s="64"/>
      <c r="H25" s="64"/>
      <c r="I25" s="64"/>
    </row>
    <row r="26" spans="1:11" x14ac:dyDescent="0.25">
      <c r="A26" s="67" t="s">
        <v>50</v>
      </c>
      <c r="B26" s="71" t="s">
        <v>229</v>
      </c>
      <c r="C26" s="54">
        <f t="shared" ref="C26:E27" si="0">C14*$C50</f>
        <v>0</v>
      </c>
      <c r="D26" s="54">
        <f t="shared" si="0"/>
        <v>0</v>
      </c>
      <c r="E26" s="54">
        <f t="shared" si="0"/>
        <v>0</v>
      </c>
      <c r="F26" s="54"/>
      <c r="G26" s="54">
        <f t="shared" ref="G26:I27" si="1">G14*$C50</f>
        <v>0</v>
      </c>
      <c r="H26" s="54">
        <f t="shared" si="1"/>
        <v>0</v>
      </c>
      <c r="I26" s="54">
        <f t="shared" si="1"/>
        <v>0</v>
      </c>
      <c r="J26" s="249"/>
    </row>
    <row r="27" spans="1:11" x14ac:dyDescent="0.25">
      <c r="A27" s="67" t="s">
        <v>51</v>
      </c>
      <c r="B27" s="17" t="s">
        <v>231</v>
      </c>
      <c r="C27" s="54">
        <f t="shared" si="0"/>
        <v>0</v>
      </c>
      <c r="D27" s="54">
        <f t="shared" si="0"/>
        <v>0</v>
      </c>
      <c r="E27" s="54">
        <f t="shared" si="0"/>
        <v>0</v>
      </c>
      <c r="F27" s="54"/>
      <c r="G27" s="54">
        <f t="shared" si="1"/>
        <v>0</v>
      </c>
      <c r="H27" s="54">
        <f t="shared" si="1"/>
        <v>0</v>
      </c>
      <c r="I27" s="54">
        <f t="shared" si="1"/>
        <v>0</v>
      </c>
    </row>
    <row r="28" spans="1:11" x14ac:dyDescent="0.25">
      <c r="A28" s="67" t="s">
        <v>52</v>
      </c>
      <c r="B28" s="17" t="s">
        <v>238</v>
      </c>
      <c r="C28" s="54">
        <f>C16*$C$52</f>
        <v>0</v>
      </c>
      <c r="D28" s="54">
        <f>D16*$C$52</f>
        <v>0</v>
      </c>
      <c r="E28" s="54">
        <f>E16*$C$52</f>
        <v>0</v>
      </c>
      <c r="F28" s="54"/>
      <c r="G28" s="54">
        <f>G16*$C$52</f>
        <v>0</v>
      </c>
      <c r="H28" s="54">
        <f>H16*$C$52</f>
        <v>0</v>
      </c>
      <c r="I28" s="54">
        <f>I16*$C$52</f>
        <v>0</v>
      </c>
    </row>
    <row r="29" spans="1:11" x14ac:dyDescent="0.25">
      <c r="A29" s="67" t="s">
        <v>53</v>
      </c>
      <c r="B29" s="17" t="s">
        <v>232</v>
      </c>
      <c r="C29" s="54">
        <f t="shared" ref="C29:E34" si="2">C17*$C53</f>
        <v>0</v>
      </c>
      <c r="D29" s="54">
        <f t="shared" si="2"/>
        <v>0</v>
      </c>
      <c r="E29" s="54">
        <f t="shared" si="2"/>
        <v>0</v>
      </c>
      <c r="F29" s="54"/>
      <c r="G29" s="54">
        <f t="shared" ref="G29:I34" si="3">G17*$C53</f>
        <v>0</v>
      </c>
      <c r="H29" s="54">
        <f t="shared" si="3"/>
        <v>0</v>
      </c>
      <c r="I29" s="54">
        <f t="shared" si="3"/>
        <v>0</v>
      </c>
      <c r="J29" s="129"/>
    </row>
    <row r="30" spans="1:11" x14ac:dyDescent="0.25">
      <c r="A30" s="67" t="s">
        <v>54</v>
      </c>
      <c r="B30" s="17" t="s">
        <v>233</v>
      </c>
      <c r="C30" s="54">
        <f t="shared" si="2"/>
        <v>0</v>
      </c>
      <c r="D30" s="54">
        <f t="shared" si="2"/>
        <v>0</v>
      </c>
      <c r="E30" s="54">
        <f t="shared" si="2"/>
        <v>0</v>
      </c>
      <c r="F30" s="54"/>
      <c r="G30" s="54">
        <f t="shared" si="3"/>
        <v>0</v>
      </c>
      <c r="H30" s="54">
        <f t="shared" si="3"/>
        <v>0</v>
      </c>
      <c r="I30" s="54">
        <f t="shared" si="3"/>
        <v>0</v>
      </c>
    </row>
    <row r="31" spans="1:11" x14ac:dyDescent="0.25">
      <c r="A31" s="67" t="s">
        <v>114</v>
      </c>
      <c r="B31" s="17" t="s">
        <v>234</v>
      </c>
      <c r="C31" s="54">
        <f t="shared" si="2"/>
        <v>0</v>
      </c>
      <c r="D31" s="54">
        <f t="shared" si="2"/>
        <v>0</v>
      </c>
      <c r="E31" s="54">
        <f t="shared" si="2"/>
        <v>0</v>
      </c>
      <c r="F31" s="54"/>
      <c r="G31" s="54">
        <f t="shared" si="3"/>
        <v>0</v>
      </c>
      <c r="H31" s="54">
        <f t="shared" si="3"/>
        <v>0</v>
      </c>
      <c r="I31" s="54">
        <f t="shared" si="3"/>
        <v>0</v>
      </c>
    </row>
    <row r="32" spans="1:11" x14ac:dyDescent="0.25">
      <c r="A32" s="67" t="s">
        <v>160</v>
      </c>
      <c r="B32" s="17" t="s">
        <v>235</v>
      </c>
      <c r="C32" s="54">
        <f t="shared" si="2"/>
        <v>0</v>
      </c>
      <c r="D32" s="54">
        <f t="shared" si="2"/>
        <v>0</v>
      </c>
      <c r="E32" s="54">
        <f t="shared" si="2"/>
        <v>0</v>
      </c>
      <c r="F32" s="54">
        <f>F20*$C56</f>
        <v>0</v>
      </c>
      <c r="G32" s="54">
        <f t="shared" si="3"/>
        <v>0</v>
      </c>
      <c r="H32" s="54">
        <f t="shared" si="3"/>
        <v>0</v>
      </c>
      <c r="I32" s="54">
        <f t="shared" si="3"/>
        <v>0</v>
      </c>
    </row>
    <row r="33" spans="1:10" x14ac:dyDescent="0.25">
      <c r="A33" s="67" t="s">
        <v>161</v>
      </c>
      <c r="B33" s="17" t="s">
        <v>236</v>
      </c>
      <c r="C33" s="54">
        <f t="shared" si="2"/>
        <v>0</v>
      </c>
      <c r="D33" s="54">
        <f t="shared" si="2"/>
        <v>0</v>
      </c>
      <c r="E33" s="54">
        <f t="shared" si="2"/>
        <v>0</v>
      </c>
      <c r="F33" s="54">
        <f>F21*$C57</f>
        <v>0</v>
      </c>
      <c r="G33" s="54">
        <f t="shared" si="3"/>
        <v>0</v>
      </c>
      <c r="H33" s="54">
        <f t="shared" si="3"/>
        <v>0</v>
      </c>
      <c r="I33" s="54">
        <f t="shared" si="3"/>
        <v>0</v>
      </c>
    </row>
    <row r="34" spans="1:10" x14ac:dyDescent="0.25">
      <c r="A34" s="67" t="s">
        <v>162</v>
      </c>
      <c r="B34" s="17" t="s">
        <v>237</v>
      </c>
      <c r="C34" s="54">
        <f t="shared" si="2"/>
        <v>0</v>
      </c>
      <c r="D34" s="54">
        <f t="shared" si="2"/>
        <v>0</v>
      </c>
      <c r="E34" s="54">
        <f t="shared" si="2"/>
        <v>0</v>
      </c>
      <c r="F34" s="54">
        <f>F22*$C58</f>
        <v>0</v>
      </c>
      <c r="G34" s="54">
        <f t="shared" si="3"/>
        <v>0</v>
      </c>
      <c r="H34" s="54">
        <f t="shared" si="3"/>
        <v>0</v>
      </c>
      <c r="I34" s="54">
        <f t="shared" si="3"/>
        <v>0</v>
      </c>
    </row>
    <row r="36" spans="1:10" x14ac:dyDescent="0.25">
      <c r="A36" s="39">
        <v>6.3</v>
      </c>
      <c r="B36" s="16" t="s">
        <v>239</v>
      </c>
      <c r="C36" s="63">
        <f>SUM(C26:C34)</f>
        <v>0</v>
      </c>
      <c r="D36" s="63">
        <f t="shared" ref="D36:I36" si="4">SUM(D26:D31)</f>
        <v>0</v>
      </c>
      <c r="E36" s="63">
        <f t="shared" si="4"/>
        <v>0</v>
      </c>
      <c r="F36" s="63"/>
      <c r="G36" s="63">
        <f t="shared" si="4"/>
        <v>0</v>
      </c>
      <c r="H36" s="63">
        <f t="shared" si="4"/>
        <v>0</v>
      </c>
      <c r="I36" s="63">
        <f t="shared" si="4"/>
        <v>0</v>
      </c>
    </row>
    <row r="37" spans="1:10" x14ac:dyDescent="0.25">
      <c r="A37" s="39"/>
    </row>
    <row r="38" spans="1:10" x14ac:dyDescent="0.25">
      <c r="A38" s="39"/>
      <c r="B38" s="16"/>
      <c r="C38" s="48"/>
      <c r="D38" s="48"/>
      <c r="E38" s="26">
        <v>2013</v>
      </c>
      <c r="F38" s="26">
        <v>2014</v>
      </c>
      <c r="G38" s="26">
        <v>2015</v>
      </c>
      <c r="H38" s="26">
        <v>2016</v>
      </c>
      <c r="I38" s="26">
        <v>2017</v>
      </c>
    </row>
    <row r="39" spans="1:10" x14ac:dyDescent="0.25">
      <c r="A39" s="39"/>
      <c r="B39" s="16" t="s">
        <v>206</v>
      </c>
      <c r="C39" s="34"/>
      <c r="D39" s="34"/>
      <c r="E39" s="53">
        <f>E36</f>
        <v>0</v>
      </c>
      <c r="F39" s="53">
        <f>F36</f>
        <v>0</v>
      </c>
      <c r="G39" s="53">
        <f>G36</f>
        <v>0</v>
      </c>
      <c r="H39" s="53">
        <f>H36</f>
        <v>0</v>
      </c>
      <c r="I39" s="53">
        <f>I36</f>
        <v>0</v>
      </c>
    </row>
    <row r="40" spans="1:10" x14ac:dyDescent="0.25">
      <c r="A40" s="39"/>
      <c r="B40" s="16" t="s">
        <v>207</v>
      </c>
      <c r="C40" s="34"/>
      <c r="D40" s="34"/>
      <c r="E40" s="169"/>
      <c r="F40" s="169"/>
      <c r="G40" s="170"/>
      <c r="H40" s="170"/>
      <c r="I40" s="170"/>
      <c r="J40" s="226" t="s">
        <v>208</v>
      </c>
    </row>
    <row r="41" spans="1:10" x14ac:dyDescent="0.25">
      <c r="A41" s="39"/>
      <c r="B41" s="16" t="s">
        <v>209</v>
      </c>
      <c r="C41" s="34"/>
      <c r="D41" s="34"/>
      <c r="E41" s="169"/>
      <c r="F41" s="169"/>
      <c r="G41" s="170"/>
      <c r="H41" s="170"/>
      <c r="I41" s="170"/>
      <c r="J41" s="226" t="s">
        <v>208</v>
      </c>
    </row>
    <row r="42" spans="1:10" x14ac:dyDescent="0.25">
      <c r="A42" s="39"/>
      <c r="B42" s="16" t="s">
        <v>210</v>
      </c>
      <c r="C42" s="34"/>
      <c r="D42" s="34"/>
      <c r="E42" s="169"/>
      <c r="F42" s="169"/>
      <c r="G42" s="170"/>
      <c r="H42" s="170"/>
      <c r="I42" s="170"/>
      <c r="J42" s="226" t="s">
        <v>208</v>
      </c>
    </row>
    <row r="43" spans="1:10" x14ac:dyDescent="0.25">
      <c r="A43" s="39"/>
      <c r="B43" s="17" t="s">
        <v>212</v>
      </c>
      <c r="C43" s="49"/>
      <c r="D43" s="49"/>
      <c r="E43" s="53">
        <f>E39-E40-E41-E42</f>
        <v>0</v>
      </c>
      <c r="F43" s="53">
        <f>F39-F40-F41-F42</f>
        <v>0</v>
      </c>
      <c r="G43" s="53">
        <f>G39-G40-G41-G42</f>
        <v>0</v>
      </c>
      <c r="H43" s="53">
        <f>H39-H40-H41-H42</f>
        <v>0</v>
      </c>
      <c r="I43" s="53">
        <f>I39-I40-I41-I42</f>
        <v>0</v>
      </c>
    </row>
    <row r="44" spans="1:10" x14ac:dyDescent="0.25">
      <c r="A44" s="39"/>
    </row>
    <row r="45" spans="1:10" x14ac:dyDescent="0.25">
      <c r="A45" s="39"/>
    </row>
    <row r="46" spans="1:10" x14ac:dyDescent="0.25">
      <c r="A46" s="39"/>
      <c r="B46" s="109" t="s">
        <v>84</v>
      </c>
      <c r="C46" s="110"/>
      <c r="D46" s="110"/>
      <c r="E46" s="5"/>
      <c r="F46" s="5"/>
      <c r="G46" s="5"/>
    </row>
    <row r="47" spans="1:10" x14ac:dyDescent="0.25">
      <c r="A47"/>
      <c r="B47" s="111"/>
      <c r="C47" s="240"/>
      <c r="D47" s="178" t="s">
        <v>153</v>
      </c>
      <c r="E47" s="245" t="s">
        <v>240</v>
      </c>
      <c r="F47" s="236"/>
      <c r="G47" s="237"/>
    </row>
    <row r="48" spans="1:10" ht="30" x14ac:dyDescent="0.25">
      <c r="A48"/>
      <c r="B48" s="228" t="s">
        <v>227</v>
      </c>
      <c r="C48" s="232">
        <v>500</v>
      </c>
      <c r="D48" s="246"/>
      <c r="E48" s="231" t="s">
        <v>228</v>
      </c>
      <c r="F48" s="238"/>
      <c r="G48" s="239"/>
    </row>
    <row r="49" spans="1:7" x14ac:dyDescent="0.25">
      <c r="A49"/>
      <c r="B49" s="233"/>
      <c r="C49" s="241" t="s">
        <v>81</v>
      </c>
      <c r="D49" s="234"/>
      <c r="E49" s="234"/>
      <c r="F49" s="237"/>
      <c r="G49" s="237"/>
    </row>
    <row r="50" spans="1:7" x14ac:dyDescent="0.25">
      <c r="A50"/>
      <c r="B50" s="112" t="s">
        <v>30</v>
      </c>
      <c r="C50" s="242">
        <v>0.02</v>
      </c>
      <c r="D50" s="113"/>
      <c r="E50" s="227" t="s">
        <v>218</v>
      </c>
      <c r="F50" s="5"/>
      <c r="G50" s="5"/>
    </row>
    <row r="51" spans="1:7" x14ac:dyDescent="0.25">
      <c r="A51"/>
      <c r="B51" s="112" t="s">
        <v>231</v>
      </c>
      <c r="C51" s="242">
        <v>0.03</v>
      </c>
      <c r="D51" s="113"/>
      <c r="E51" s="227" t="s">
        <v>218</v>
      </c>
      <c r="F51" s="5"/>
      <c r="G51" s="5"/>
    </row>
    <row r="52" spans="1:7" x14ac:dyDescent="0.25">
      <c r="B52" s="114" t="s">
        <v>238</v>
      </c>
      <c r="C52" s="243">
        <v>57</v>
      </c>
      <c r="D52" s="113"/>
      <c r="E52" s="227" t="s">
        <v>218</v>
      </c>
      <c r="F52" s="235"/>
      <c r="G52" s="5"/>
    </row>
    <row r="53" spans="1:7" x14ac:dyDescent="0.25">
      <c r="A53"/>
      <c r="B53" s="112" t="s">
        <v>232</v>
      </c>
      <c r="C53" s="244">
        <v>4.2999999999999997E-2</v>
      </c>
      <c r="D53" s="113"/>
      <c r="E53" s="227" t="s">
        <v>218</v>
      </c>
      <c r="F53" s="5"/>
      <c r="G53" s="5"/>
    </row>
    <row r="54" spans="1:7" x14ac:dyDescent="0.25">
      <c r="A54"/>
      <c r="B54" s="112" t="s">
        <v>233</v>
      </c>
      <c r="C54" s="243">
        <v>5.2199999999999996E-2</v>
      </c>
      <c r="D54" s="113"/>
      <c r="E54" s="227" t="s">
        <v>218</v>
      </c>
      <c r="F54" s="5"/>
      <c r="G54" s="5"/>
    </row>
    <row r="55" spans="1:7" x14ac:dyDescent="0.25">
      <c r="B55" s="114" t="s">
        <v>234</v>
      </c>
      <c r="C55" s="243">
        <v>0.05</v>
      </c>
      <c r="D55" s="112"/>
      <c r="E55" s="227" t="s">
        <v>218</v>
      </c>
      <c r="F55" s="235"/>
      <c r="G55" s="5"/>
    </row>
    <row r="56" spans="1:7" x14ac:dyDescent="0.25">
      <c r="B56" s="17" t="s">
        <v>235</v>
      </c>
      <c r="C56" s="243">
        <v>0</v>
      </c>
      <c r="D56" s="112"/>
      <c r="E56" s="227" t="s">
        <v>218</v>
      </c>
    </row>
    <row r="57" spans="1:7" x14ac:dyDescent="0.25">
      <c r="B57" s="17" t="s">
        <v>236</v>
      </c>
      <c r="C57" s="243">
        <v>0</v>
      </c>
      <c r="D57" s="112"/>
      <c r="E57" s="227" t="s">
        <v>218</v>
      </c>
    </row>
    <row r="58" spans="1:7" x14ac:dyDescent="0.25">
      <c r="B58" s="17" t="s">
        <v>237</v>
      </c>
      <c r="C58" s="243">
        <v>0</v>
      </c>
      <c r="D58" s="112"/>
      <c r="E58" s="227" t="s">
        <v>218</v>
      </c>
    </row>
  </sheetData>
  <pageMargins left="0.7" right="0.7" top="0.75" bottom="0.75" header="0.3" footer="0.3"/>
  <pageSetup scale="49" orientation="portrait"/>
  <legacy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pageSetUpPr fitToPage="1"/>
  </sheetPr>
  <dimension ref="A1:K74"/>
  <sheetViews>
    <sheetView topLeftCell="A13" zoomScale="80" zoomScaleNormal="80" workbookViewId="0">
      <selection activeCell="F52" sqref="F52"/>
    </sheetView>
  </sheetViews>
  <sheetFormatPr defaultRowHeight="15" x14ac:dyDescent="0.25"/>
  <cols>
    <col min="1" max="1" width="60.28515625" style="37" customWidth="1"/>
    <col min="2" max="2" width="41.42578125" customWidth="1"/>
    <col min="3" max="3" width="18.42578125" customWidth="1"/>
    <col min="4" max="4" width="27" bestFit="1" customWidth="1"/>
    <col min="5" max="5" width="20.7109375" customWidth="1"/>
    <col min="6" max="6" width="15.85546875" customWidth="1"/>
    <col min="7" max="9" width="15.85546875" bestFit="1" customWidth="1"/>
    <col min="10" max="10" width="36.42578125" customWidth="1"/>
    <col min="11" max="11" width="25.42578125" bestFit="1" customWidth="1"/>
    <col min="12" max="256" width="11.42578125" customWidth="1"/>
  </cols>
  <sheetData>
    <row r="1" spans="1:11" x14ac:dyDescent="0.25">
      <c r="A1" s="35" t="s">
        <v>28</v>
      </c>
    </row>
    <row r="2" spans="1:11" ht="29.25" customHeight="1" x14ac:dyDescent="0.25">
      <c r="A2" s="143" t="str">
        <f>Synthèse!A3</f>
        <v>Quel est le taux de couverture de PEC-C approximatif dans ce pays depuis 2014 ?</v>
      </c>
      <c r="B2" s="212">
        <f>Synthèse!B3</f>
        <v>0.17</v>
      </c>
    </row>
    <row r="3" spans="1:11" ht="33" customHeight="1" x14ac:dyDescent="0.25">
      <c r="A3" s="143" t="str">
        <f>Synthèse!A4</f>
        <v>Quel est le taux de couverture de PEC-C approximatif visé pour 2017 ?</v>
      </c>
      <c r="B3" s="212">
        <f>Synthèse!B4</f>
        <v>0.75</v>
      </c>
      <c r="K3" s="208" t="s">
        <v>241</v>
      </c>
    </row>
    <row r="5" spans="1:11" x14ac:dyDescent="0.25">
      <c r="A5" s="36"/>
      <c r="B5" s="26"/>
      <c r="C5" s="26">
        <v>2011</v>
      </c>
      <c r="D5" s="26">
        <v>2012</v>
      </c>
      <c r="E5" s="26">
        <v>2013</v>
      </c>
      <c r="F5" s="26">
        <v>2014</v>
      </c>
      <c r="G5" s="26">
        <v>2015</v>
      </c>
      <c r="H5" s="26">
        <v>2016</v>
      </c>
      <c r="I5" s="26">
        <v>2017</v>
      </c>
    </row>
    <row r="6" spans="1:11" x14ac:dyDescent="0.25">
      <c r="A6" s="38">
        <v>1</v>
      </c>
      <c r="B6" s="20" t="s">
        <v>197</v>
      </c>
      <c r="C6" s="21"/>
      <c r="D6" s="21"/>
      <c r="E6" s="17"/>
      <c r="F6" s="17"/>
      <c r="G6" s="17"/>
      <c r="H6" s="17"/>
      <c r="I6" s="17"/>
    </row>
    <row r="7" spans="1:11" x14ac:dyDescent="0.25">
      <c r="A7" s="39"/>
      <c r="B7" s="18" t="s">
        <v>198</v>
      </c>
      <c r="C7" s="22">
        <f>'Hypothèses démographiques'!C8</f>
        <v>0</v>
      </c>
      <c r="D7" s="22">
        <f>'Hypothèses démographiques'!D8</f>
        <v>0</v>
      </c>
      <c r="E7" s="22">
        <f>'Hypothèses démographiques'!E8</f>
        <v>0</v>
      </c>
      <c r="F7" s="22">
        <f>'Hypothèses démographiques'!F8</f>
        <v>0</v>
      </c>
      <c r="G7" s="22">
        <f>'Hypothèses démographiques'!G8</f>
        <v>0</v>
      </c>
      <c r="H7" s="22">
        <f>'Hypothèses démographiques'!H8</f>
        <v>0</v>
      </c>
      <c r="I7" s="22">
        <f>'Hypothèses démographiques'!I8</f>
        <v>0</v>
      </c>
    </row>
    <row r="8" spans="1:11" ht="30" x14ac:dyDescent="0.25">
      <c r="A8" s="39"/>
      <c r="B8" s="96" t="s">
        <v>126</v>
      </c>
      <c r="C8" s="22">
        <f>'Hypothèses démographiques'!C9</f>
        <v>0</v>
      </c>
      <c r="D8" s="22">
        <f>'Hypothèses démographiques'!D9</f>
        <v>0</v>
      </c>
      <c r="E8" s="22">
        <f>'Hypothèses démographiques'!E9</f>
        <v>0</v>
      </c>
      <c r="F8" s="22">
        <f>'Hypothèses démographiques'!F9</f>
        <v>0</v>
      </c>
      <c r="G8" s="22">
        <f>'Hypothèses démographiques'!G9</f>
        <v>0</v>
      </c>
      <c r="H8" s="22">
        <f>'Hypothèses démographiques'!H9</f>
        <v>0</v>
      </c>
      <c r="I8" s="22">
        <f>'Hypothèses démographiques'!I9</f>
        <v>0</v>
      </c>
    </row>
    <row r="9" spans="1:11" ht="16.5" customHeight="1" x14ac:dyDescent="0.25">
      <c r="A9" s="39"/>
      <c r="B9" s="18" t="s">
        <v>192</v>
      </c>
      <c r="C9" s="22">
        <f>'Hypothèses démographiques'!C11</f>
        <v>0</v>
      </c>
      <c r="D9" s="22">
        <f>'Hypothèses démographiques'!D11</f>
        <v>0</v>
      </c>
      <c r="E9" s="22">
        <f>'Hypothèses démographiques'!E11</f>
        <v>0</v>
      </c>
      <c r="F9" s="22">
        <f>'Hypothèses démographiques'!F11</f>
        <v>0</v>
      </c>
      <c r="G9" s="22">
        <f>'Hypothèses démographiques'!G11</f>
        <v>0</v>
      </c>
      <c r="H9" s="22">
        <f>'Hypothèses démographiques'!H11</f>
        <v>0</v>
      </c>
      <c r="I9" s="22">
        <f>'Hypothèses démographiques'!I11</f>
        <v>0</v>
      </c>
    </row>
    <row r="10" spans="1:11" x14ac:dyDescent="0.25">
      <c r="A10" s="40"/>
      <c r="B10" s="131" t="str">
        <f>'Coûts d''implantation des ASC'!B11</f>
        <v>Nombre d'ASC (total nécessaire)</v>
      </c>
      <c r="C10" s="55">
        <f t="shared" ref="C10:I10" si="0">C8/$C$55</f>
        <v>0</v>
      </c>
      <c r="D10" s="55">
        <f t="shared" si="0"/>
        <v>0</v>
      </c>
      <c r="E10" s="55">
        <f t="shared" si="0"/>
        <v>0</v>
      </c>
      <c r="F10" s="55">
        <f t="shared" si="0"/>
        <v>0</v>
      </c>
      <c r="G10" s="55">
        <f t="shared" si="0"/>
        <v>0</v>
      </c>
      <c r="H10" s="55">
        <f t="shared" si="0"/>
        <v>0</v>
      </c>
      <c r="I10" s="55">
        <f t="shared" si="0"/>
        <v>0</v>
      </c>
      <c r="K10" s="223" t="s">
        <v>164</v>
      </c>
    </row>
    <row r="11" spans="1:11" ht="17.25" customHeight="1" x14ac:dyDescent="0.25">
      <c r="A11" s="40"/>
      <c r="B11" s="131" t="str">
        <f>'Coûts d''implantation des ASC'!B12</f>
        <v>Nombre d'ASC (total actuellement disponible)</v>
      </c>
      <c r="C11" s="251"/>
      <c r="D11" s="251"/>
      <c r="E11" s="251"/>
      <c r="F11" s="230">
        <f>E15</f>
        <v>0</v>
      </c>
      <c r="G11" s="230">
        <f>F15</f>
        <v>0</v>
      </c>
      <c r="H11" s="230">
        <f>G15</f>
        <v>0</v>
      </c>
      <c r="I11" s="230">
        <f>H15</f>
        <v>0</v>
      </c>
      <c r="K11" s="223" t="s">
        <v>170</v>
      </c>
    </row>
    <row r="12" spans="1:11" ht="25.5" x14ac:dyDescent="0.25">
      <c r="A12" s="40"/>
      <c r="B12" s="131" t="str">
        <f>'Coûts d''implantation des ASC'!B13</f>
        <v>Pourcentage des ASC disponibles ayant reçu une formation à la PEC-C</v>
      </c>
      <c r="C12" s="251"/>
      <c r="D12" s="251"/>
      <c r="E12" s="251"/>
      <c r="F12" s="251"/>
      <c r="G12" s="251"/>
      <c r="H12" s="251"/>
      <c r="I12" s="251"/>
      <c r="K12" s="218" t="s">
        <v>171</v>
      </c>
    </row>
    <row r="13" spans="1:11" ht="29.25" customHeight="1" x14ac:dyDescent="0.25">
      <c r="A13" s="40"/>
      <c r="B13" s="131" t="str">
        <f>'Coûts d''implantation des ASC'!B14</f>
        <v>Pourcentage des ASC disponibles n'ayant pas reçu de formation à la PEC-C</v>
      </c>
      <c r="C13" s="251"/>
      <c r="D13" s="251"/>
      <c r="E13" s="251"/>
      <c r="F13" s="251"/>
      <c r="G13" s="251"/>
      <c r="H13" s="251"/>
      <c r="I13" s="251"/>
    </row>
    <row r="14" spans="1:11" ht="25.5" x14ac:dyDescent="0.25">
      <c r="A14" s="40"/>
      <c r="B14" s="131" t="str">
        <f>'Coûts d''implantation des ASC'!B15</f>
        <v>Nombre de nouveaux ASC (ayant reçu soit une formation de base, soit une formation à la PEC-C)</v>
      </c>
      <c r="C14" s="251"/>
      <c r="D14" s="251"/>
      <c r="E14" s="251"/>
      <c r="F14" s="251"/>
      <c r="G14" s="251"/>
      <c r="H14" s="251"/>
      <c r="I14" s="251"/>
    </row>
    <row r="15" spans="1:11" x14ac:dyDescent="0.25">
      <c r="A15" s="40"/>
      <c r="B15" s="131" t="str">
        <f>'Coûts d''implantation des ASC'!B16</f>
        <v>Nombre d'ASC disponibles pour la PEC-C (cumul)</v>
      </c>
      <c r="C15" s="55">
        <f>C14+C13+C12</f>
        <v>0</v>
      </c>
      <c r="D15" s="55">
        <f t="shared" ref="D15:I15" si="1">D14+D13+D12</f>
        <v>0</v>
      </c>
      <c r="E15" s="55">
        <f t="shared" si="1"/>
        <v>0</v>
      </c>
      <c r="F15" s="55">
        <f t="shared" si="1"/>
        <v>0</v>
      </c>
      <c r="G15" s="55">
        <f t="shared" si="1"/>
        <v>0</v>
      </c>
      <c r="H15" s="55">
        <f t="shared" si="1"/>
        <v>0</v>
      </c>
      <c r="I15" s="55">
        <f t="shared" si="1"/>
        <v>0</v>
      </c>
    </row>
    <row r="16" spans="1:11" x14ac:dyDescent="0.25">
      <c r="A16" s="40"/>
      <c r="B16" s="174"/>
      <c r="C16" s="175"/>
      <c r="D16" s="175"/>
      <c r="E16" s="175"/>
      <c r="F16" s="175"/>
      <c r="G16" s="175"/>
      <c r="H16" s="175"/>
      <c r="I16" s="175"/>
    </row>
    <row r="17" spans="1:10" x14ac:dyDescent="0.25">
      <c r="A17" s="39">
        <v>7</v>
      </c>
      <c r="B17" s="25" t="s">
        <v>44</v>
      </c>
      <c r="C17" s="63"/>
      <c r="D17" s="63"/>
      <c r="E17" s="63"/>
      <c r="F17" s="63"/>
      <c r="G17" s="63"/>
      <c r="H17" s="63"/>
      <c r="I17" s="63"/>
    </row>
    <row r="18" spans="1:10" ht="58.5" customHeight="1" x14ac:dyDescent="0.25">
      <c r="A18" s="39">
        <v>7.1</v>
      </c>
      <c r="B18" s="17"/>
      <c r="C18" s="26">
        <v>2011</v>
      </c>
      <c r="D18" s="26">
        <v>2012</v>
      </c>
      <c r="E18" s="26">
        <v>2013</v>
      </c>
      <c r="F18" s="26">
        <v>2014</v>
      </c>
      <c r="G18" s="26">
        <v>2015</v>
      </c>
      <c r="H18" s="26">
        <v>2016</v>
      </c>
      <c r="I18" s="26">
        <v>2017</v>
      </c>
      <c r="J18" s="19" t="s">
        <v>172</v>
      </c>
    </row>
    <row r="19" spans="1:10" x14ac:dyDescent="0.25">
      <c r="A19" s="67" t="s">
        <v>55</v>
      </c>
      <c r="B19" s="16" t="s">
        <v>242</v>
      </c>
      <c r="C19" s="66">
        <f>C15*$C$57*$E$57</f>
        <v>0</v>
      </c>
      <c r="D19" s="66">
        <f t="shared" ref="D19:I19" si="2">D15*$C$57*$E$57</f>
        <v>0</v>
      </c>
      <c r="E19" s="66">
        <f t="shared" si="2"/>
        <v>0</v>
      </c>
      <c r="F19" s="66">
        <f t="shared" si="2"/>
        <v>0</v>
      </c>
      <c r="G19" s="66">
        <f t="shared" si="2"/>
        <v>0</v>
      </c>
      <c r="H19" s="66">
        <f t="shared" si="2"/>
        <v>0</v>
      </c>
      <c r="I19" s="66">
        <f t="shared" si="2"/>
        <v>0</v>
      </c>
    </row>
    <row r="20" spans="1:10" x14ac:dyDescent="0.25">
      <c r="A20" s="67" t="s">
        <v>56</v>
      </c>
      <c r="B20" s="16" t="s">
        <v>90</v>
      </c>
      <c r="C20" s="66">
        <f>C16*$C$58*$E$58</f>
        <v>0</v>
      </c>
      <c r="D20" s="66">
        <f t="shared" ref="D20:I20" si="3">D16*$C$58*$E$58</f>
        <v>0</v>
      </c>
      <c r="E20" s="66">
        <f t="shared" si="3"/>
        <v>0</v>
      </c>
      <c r="F20" s="66">
        <f t="shared" si="3"/>
        <v>0</v>
      </c>
      <c r="G20" s="66">
        <f t="shared" si="3"/>
        <v>0</v>
      </c>
      <c r="H20" s="66">
        <f t="shared" si="3"/>
        <v>0</v>
      </c>
      <c r="I20" s="66">
        <f t="shared" si="3"/>
        <v>0</v>
      </c>
    </row>
    <row r="21" spans="1:10" x14ac:dyDescent="0.25">
      <c r="A21" s="67" t="s">
        <v>57</v>
      </c>
      <c r="B21" s="16" t="s">
        <v>243</v>
      </c>
      <c r="C21" s="66">
        <f>C17*$C$59*$E$59</f>
        <v>0</v>
      </c>
      <c r="D21" s="66">
        <f t="shared" ref="D21:I21" si="4">D17*$C$59*$E$59</f>
        <v>0</v>
      </c>
      <c r="E21" s="66">
        <f t="shared" si="4"/>
        <v>0</v>
      </c>
      <c r="F21" s="66">
        <f t="shared" si="4"/>
        <v>0</v>
      </c>
      <c r="G21" s="66">
        <f t="shared" si="4"/>
        <v>0</v>
      </c>
      <c r="H21" s="66">
        <f t="shared" si="4"/>
        <v>0</v>
      </c>
      <c r="I21" s="66">
        <f t="shared" si="4"/>
        <v>0</v>
      </c>
    </row>
    <row r="22" spans="1:10" x14ac:dyDescent="0.25">
      <c r="A22" s="67" t="s">
        <v>58</v>
      </c>
      <c r="B22" s="16" t="s">
        <v>244</v>
      </c>
      <c r="C22" s="66">
        <f>C18*$C$60*$E$60</f>
        <v>0</v>
      </c>
      <c r="D22" s="66">
        <f t="shared" ref="D22:I22" si="5">D18*$C$60*$E$60</f>
        <v>0</v>
      </c>
      <c r="E22" s="66">
        <f t="shared" si="5"/>
        <v>0</v>
      </c>
      <c r="F22" s="66">
        <f t="shared" si="5"/>
        <v>0</v>
      </c>
      <c r="G22" s="66">
        <f t="shared" si="5"/>
        <v>0</v>
      </c>
      <c r="H22" s="66">
        <f t="shared" si="5"/>
        <v>0</v>
      </c>
      <c r="I22" s="66">
        <f t="shared" si="5"/>
        <v>0</v>
      </c>
    </row>
    <row r="23" spans="1:10" x14ac:dyDescent="0.25">
      <c r="A23" s="67" t="s">
        <v>86</v>
      </c>
      <c r="B23" s="16" t="s">
        <v>245</v>
      </c>
      <c r="C23" s="66">
        <f>C19*$C$61*$E$61</f>
        <v>0</v>
      </c>
      <c r="D23" s="66">
        <f t="shared" ref="D23:I23" si="6">D19*$C$61*$E$61</f>
        <v>0</v>
      </c>
      <c r="E23" s="66">
        <f t="shared" si="6"/>
        <v>0</v>
      </c>
      <c r="F23" s="66">
        <f t="shared" si="6"/>
        <v>0</v>
      </c>
      <c r="G23" s="66">
        <f t="shared" si="6"/>
        <v>0</v>
      </c>
      <c r="H23" s="66">
        <f t="shared" si="6"/>
        <v>0</v>
      </c>
      <c r="I23" s="66">
        <f t="shared" si="6"/>
        <v>0</v>
      </c>
    </row>
    <row r="24" spans="1:10" x14ac:dyDescent="0.25">
      <c r="A24" s="67" t="s">
        <v>173</v>
      </c>
      <c r="B24" s="16" t="s">
        <v>246</v>
      </c>
      <c r="C24" s="66">
        <f>C20*$C$62*$E$62</f>
        <v>0</v>
      </c>
      <c r="D24" s="66">
        <f t="shared" ref="D24:I24" si="7">D20*$C$62*$E$62</f>
        <v>0</v>
      </c>
      <c r="E24" s="66">
        <f t="shared" si="7"/>
        <v>0</v>
      </c>
      <c r="F24" s="66">
        <f t="shared" si="7"/>
        <v>0</v>
      </c>
      <c r="G24" s="66">
        <f t="shared" si="7"/>
        <v>0</v>
      </c>
      <c r="H24" s="66">
        <f t="shared" si="7"/>
        <v>0</v>
      </c>
      <c r="I24" s="66">
        <f t="shared" si="7"/>
        <v>0</v>
      </c>
    </row>
    <row r="25" spans="1:10" x14ac:dyDescent="0.25">
      <c r="A25" s="67" t="s">
        <v>174</v>
      </c>
      <c r="B25" s="16" t="s">
        <v>247</v>
      </c>
      <c r="C25" s="66">
        <f>C21*$C$63*$E$63</f>
        <v>0</v>
      </c>
      <c r="D25" s="66">
        <f t="shared" ref="D25:I25" si="8">D21*$C$63*$E$63</f>
        <v>0</v>
      </c>
      <c r="E25" s="66">
        <f t="shared" si="8"/>
        <v>0</v>
      </c>
      <c r="F25" s="66">
        <f t="shared" si="8"/>
        <v>0</v>
      </c>
      <c r="G25" s="66">
        <f t="shared" si="8"/>
        <v>0</v>
      </c>
      <c r="H25" s="66">
        <f t="shared" si="8"/>
        <v>0</v>
      </c>
      <c r="I25" s="66">
        <f t="shared" si="8"/>
        <v>0</v>
      </c>
    </row>
    <row r="26" spans="1:10" x14ac:dyDescent="0.25">
      <c r="A26" s="67" t="s">
        <v>175</v>
      </c>
      <c r="B26" s="16" t="s">
        <v>248</v>
      </c>
      <c r="C26" s="66">
        <f>C22*$C$64*$E$64</f>
        <v>0</v>
      </c>
      <c r="D26" s="66">
        <f t="shared" ref="D26:I26" si="9">D22*$C$64*$E$64</f>
        <v>0</v>
      </c>
      <c r="E26" s="66">
        <f t="shared" si="9"/>
        <v>0</v>
      </c>
      <c r="F26" s="66">
        <f t="shared" si="9"/>
        <v>0</v>
      </c>
      <c r="G26" s="66">
        <f t="shared" si="9"/>
        <v>0</v>
      </c>
      <c r="H26" s="66">
        <f t="shared" si="9"/>
        <v>0</v>
      </c>
      <c r="I26" s="66">
        <f t="shared" si="9"/>
        <v>0</v>
      </c>
    </row>
    <row r="27" spans="1:10" x14ac:dyDescent="0.25">
      <c r="A27" s="39">
        <v>7.2</v>
      </c>
      <c r="B27" s="16" t="s">
        <v>239</v>
      </c>
      <c r="C27" s="53">
        <f>SUM(C19:C26)</f>
        <v>0</v>
      </c>
      <c r="D27" s="53">
        <f t="shared" ref="D27:I27" si="10">SUM(D19:D26)</f>
        <v>0</v>
      </c>
      <c r="E27" s="53">
        <f t="shared" si="10"/>
        <v>0</v>
      </c>
      <c r="F27" s="53">
        <f t="shared" si="10"/>
        <v>0</v>
      </c>
      <c r="G27" s="53">
        <f t="shared" si="10"/>
        <v>0</v>
      </c>
      <c r="H27" s="53">
        <f t="shared" si="10"/>
        <v>0</v>
      </c>
      <c r="I27" s="53">
        <f t="shared" si="10"/>
        <v>0</v>
      </c>
    </row>
    <row r="28" spans="1:10" x14ac:dyDescent="0.25">
      <c r="A28" s="39"/>
    </row>
    <row r="29" spans="1:10" x14ac:dyDescent="0.25">
      <c r="A29" s="39"/>
    </row>
    <row r="30" spans="1:10" x14ac:dyDescent="0.25">
      <c r="A30" s="39">
        <v>8</v>
      </c>
      <c r="B30" s="25" t="s">
        <v>43</v>
      </c>
      <c r="C30" s="31"/>
      <c r="D30" s="31"/>
      <c r="E30" s="31"/>
      <c r="F30" s="31"/>
      <c r="G30" s="31"/>
      <c r="H30" s="31"/>
      <c r="I30" s="31"/>
    </row>
    <row r="31" spans="1:10" ht="38.25" x14ac:dyDescent="0.25">
      <c r="A31" s="39">
        <v>8.1</v>
      </c>
      <c r="B31" s="61" t="s">
        <v>67</v>
      </c>
      <c r="C31" s="26">
        <v>2011</v>
      </c>
      <c r="D31" s="26">
        <v>2012</v>
      </c>
      <c r="E31" s="26">
        <v>2013</v>
      </c>
      <c r="F31" s="26">
        <v>2014</v>
      </c>
      <c r="G31" s="26">
        <v>2015</v>
      </c>
      <c r="H31" s="26">
        <v>2016</v>
      </c>
      <c r="I31" s="26">
        <v>2017</v>
      </c>
      <c r="J31" s="19" t="s">
        <v>103</v>
      </c>
    </row>
    <row r="32" spans="1:10" x14ac:dyDescent="0.25">
      <c r="A32" s="67" t="s">
        <v>59</v>
      </c>
      <c r="B32" s="4" t="s">
        <v>10</v>
      </c>
      <c r="C32" s="66">
        <f>$C$15*$C$66*$E$66</f>
        <v>0</v>
      </c>
      <c r="D32" s="66">
        <f t="shared" ref="D32:I32" si="11">$C$15*$C$66*$E$66</f>
        <v>0</v>
      </c>
      <c r="E32" s="66">
        <f t="shared" si="11"/>
        <v>0</v>
      </c>
      <c r="F32" s="66">
        <f t="shared" si="11"/>
        <v>0</v>
      </c>
      <c r="G32" s="66">
        <f t="shared" si="11"/>
        <v>0</v>
      </c>
      <c r="H32" s="66">
        <f t="shared" si="11"/>
        <v>0</v>
      </c>
      <c r="I32" s="66">
        <f t="shared" si="11"/>
        <v>0</v>
      </c>
    </row>
    <row r="33" spans="1:10" x14ac:dyDescent="0.25">
      <c r="A33" s="67" t="s">
        <v>60</v>
      </c>
      <c r="B33" s="4" t="s">
        <v>0</v>
      </c>
      <c r="C33" s="66">
        <f>$C$15*$C$67*$E$67</f>
        <v>0</v>
      </c>
      <c r="D33" s="66">
        <f t="shared" ref="D33:I33" si="12">$C$15*$C$67*$E$67</f>
        <v>0</v>
      </c>
      <c r="E33" s="66">
        <f t="shared" si="12"/>
        <v>0</v>
      </c>
      <c r="F33" s="66">
        <f t="shared" si="12"/>
        <v>0</v>
      </c>
      <c r="G33" s="66">
        <f t="shared" si="12"/>
        <v>0</v>
      </c>
      <c r="H33" s="66">
        <f t="shared" si="12"/>
        <v>0</v>
      </c>
      <c r="I33" s="66">
        <f t="shared" si="12"/>
        <v>0</v>
      </c>
    </row>
    <row r="34" spans="1:10" x14ac:dyDescent="0.25">
      <c r="A34" s="67" t="s">
        <v>61</v>
      </c>
      <c r="B34" s="4" t="s">
        <v>9</v>
      </c>
      <c r="C34" s="66">
        <f>$C$15*$C$68*$E$68</f>
        <v>0</v>
      </c>
      <c r="D34" s="66">
        <f t="shared" ref="D34:I34" si="13">$C$15*$C$68*$E$68</f>
        <v>0</v>
      </c>
      <c r="E34" s="66">
        <f t="shared" si="13"/>
        <v>0</v>
      </c>
      <c r="F34" s="66">
        <f t="shared" si="13"/>
        <v>0</v>
      </c>
      <c r="G34" s="66">
        <f t="shared" si="13"/>
        <v>0</v>
      </c>
      <c r="H34" s="66">
        <f t="shared" si="13"/>
        <v>0</v>
      </c>
      <c r="I34" s="66">
        <f t="shared" si="13"/>
        <v>0</v>
      </c>
    </row>
    <row r="35" spans="1:10" x14ac:dyDescent="0.25">
      <c r="A35" s="69" t="s">
        <v>62</v>
      </c>
      <c r="B35" s="4" t="s">
        <v>1</v>
      </c>
      <c r="C35" s="66">
        <f>$C$15*$C$69*$E$69</f>
        <v>0</v>
      </c>
      <c r="D35" s="66">
        <f t="shared" ref="D35:I35" si="14">$C$15*$C$69*$E$69</f>
        <v>0</v>
      </c>
      <c r="E35" s="66">
        <f t="shared" si="14"/>
        <v>0</v>
      </c>
      <c r="F35" s="66">
        <f t="shared" si="14"/>
        <v>0</v>
      </c>
      <c r="G35" s="66">
        <f t="shared" si="14"/>
        <v>0</v>
      </c>
      <c r="H35" s="66">
        <f t="shared" si="14"/>
        <v>0</v>
      </c>
      <c r="I35" s="66">
        <f t="shared" si="14"/>
        <v>0</v>
      </c>
    </row>
    <row r="36" spans="1:10" ht="15" customHeight="1" x14ac:dyDescent="0.25">
      <c r="A36" s="69" t="s">
        <v>63</v>
      </c>
      <c r="B36" s="9" t="s">
        <v>6</v>
      </c>
      <c r="C36" s="66">
        <f>$C$15*$C$70*$E$70</f>
        <v>0</v>
      </c>
      <c r="D36" s="66">
        <f t="shared" ref="D36:I36" si="15">$C$15*$C$70*$E$70</f>
        <v>0</v>
      </c>
      <c r="E36" s="66">
        <f t="shared" si="15"/>
        <v>0</v>
      </c>
      <c r="F36" s="66">
        <f t="shared" si="15"/>
        <v>0</v>
      </c>
      <c r="G36" s="66">
        <f t="shared" si="15"/>
        <v>0</v>
      </c>
      <c r="H36" s="66">
        <f t="shared" si="15"/>
        <v>0</v>
      </c>
      <c r="I36" s="66">
        <f t="shared" si="15"/>
        <v>0</v>
      </c>
    </row>
    <row r="37" spans="1:10" x14ac:dyDescent="0.25">
      <c r="A37" s="69" t="s">
        <v>87</v>
      </c>
      <c r="B37" s="10" t="s">
        <v>249</v>
      </c>
      <c r="C37" s="66">
        <f>$C$15*$C$71*$E$71</f>
        <v>0</v>
      </c>
      <c r="D37" s="66">
        <f t="shared" ref="D37:I37" si="16">$C$15*$C$71*$E$71</f>
        <v>0</v>
      </c>
      <c r="E37" s="66">
        <f t="shared" si="16"/>
        <v>0</v>
      </c>
      <c r="F37" s="66">
        <f t="shared" si="16"/>
        <v>0</v>
      </c>
      <c r="G37" s="66">
        <f t="shared" si="16"/>
        <v>0</v>
      </c>
      <c r="H37" s="66">
        <f t="shared" si="16"/>
        <v>0</v>
      </c>
      <c r="I37" s="66">
        <f t="shared" si="16"/>
        <v>0</v>
      </c>
    </row>
    <row r="38" spans="1:10" x14ac:dyDescent="0.25">
      <c r="A38" s="69" t="s">
        <v>176</v>
      </c>
      <c r="B38" s="17" t="s">
        <v>250</v>
      </c>
      <c r="C38" s="66">
        <f>$C$15*$C$72*$E$72</f>
        <v>0</v>
      </c>
      <c r="D38" s="66">
        <f t="shared" ref="D38:I38" si="17">$C$15*$C$72*$E$72</f>
        <v>0</v>
      </c>
      <c r="E38" s="66">
        <f t="shared" si="17"/>
        <v>0</v>
      </c>
      <c r="F38" s="66">
        <f t="shared" si="17"/>
        <v>0</v>
      </c>
      <c r="G38" s="66">
        <f t="shared" si="17"/>
        <v>0</v>
      </c>
      <c r="H38" s="66">
        <f t="shared" si="17"/>
        <v>0</v>
      </c>
      <c r="I38" s="66">
        <f t="shared" si="17"/>
        <v>0</v>
      </c>
    </row>
    <row r="39" spans="1:10" x14ac:dyDescent="0.25">
      <c r="A39" s="69" t="s">
        <v>177</v>
      </c>
      <c r="B39" s="17" t="s">
        <v>251</v>
      </c>
      <c r="C39" s="66">
        <f>$C$15*$C$73*$E$73</f>
        <v>0</v>
      </c>
      <c r="D39" s="66">
        <f t="shared" ref="D39:I39" si="18">$C$15*$C$73*$E$73</f>
        <v>0</v>
      </c>
      <c r="E39" s="66">
        <f t="shared" si="18"/>
        <v>0</v>
      </c>
      <c r="F39" s="66">
        <f t="shared" si="18"/>
        <v>0</v>
      </c>
      <c r="G39" s="66">
        <f t="shared" si="18"/>
        <v>0</v>
      </c>
      <c r="H39" s="66">
        <f t="shared" si="18"/>
        <v>0</v>
      </c>
      <c r="I39" s="66">
        <f t="shared" si="18"/>
        <v>0</v>
      </c>
    </row>
    <row r="40" spans="1:10" x14ac:dyDescent="0.25">
      <c r="A40" s="69" t="s">
        <v>178</v>
      </c>
      <c r="B40" s="17" t="s">
        <v>252</v>
      </c>
      <c r="C40" s="66">
        <f>$C$15*$C$74*$E$74</f>
        <v>0</v>
      </c>
      <c r="D40" s="66">
        <f t="shared" ref="D40:I40" si="19">$C$15*$C$74*$E$74</f>
        <v>0</v>
      </c>
      <c r="E40" s="66">
        <f t="shared" si="19"/>
        <v>0</v>
      </c>
      <c r="F40" s="66">
        <f t="shared" si="19"/>
        <v>0</v>
      </c>
      <c r="G40" s="66">
        <f t="shared" si="19"/>
        <v>0</v>
      </c>
      <c r="H40" s="66">
        <f t="shared" si="19"/>
        <v>0</v>
      </c>
      <c r="I40" s="66">
        <f t="shared" si="19"/>
        <v>0</v>
      </c>
    </row>
    <row r="41" spans="1:10" x14ac:dyDescent="0.25">
      <c r="A41" s="39">
        <v>8.1999999999999993</v>
      </c>
      <c r="B41" s="16" t="s">
        <v>239</v>
      </c>
      <c r="C41" s="63">
        <f>SUM(C32:C40)</f>
        <v>0</v>
      </c>
      <c r="D41" s="63">
        <f t="shared" ref="D41:I41" si="20">SUM(D32:D40)</f>
        <v>0</v>
      </c>
      <c r="E41" s="63">
        <f t="shared" si="20"/>
        <v>0</v>
      </c>
      <c r="F41" s="63">
        <f t="shared" si="20"/>
        <v>0</v>
      </c>
      <c r="G41" s="63">
        <f t="shared" si="20"/>
        <v>0</v>
      </c>
      <c r="H41" s="63">
        <f t="shared" si="20"/>
        <v>0</v>
      </c>
      <c r="I41" s="63">
        <f t="shared" si="20"/>
        <v>0</v>
      </c>
    </row>
    <row r="42" spans="1:10" x14ac:dyDescent="0.25">
      <c r="A42" s="39"/>
      <c r="B42" s="14"/>
      <c r="C42" s="65"/>
      <c r="D42" s="65"/>
      <c r="E42" s="65"/>
      <c r="F42" s="65"/>
      <c r="G42" s="65"/>
      <c r="H42" s="65"/>
      <c r="I42" s="65"/>
    </row>
    <row r="44" spans="1:10" x14ac:dyDescent="0.25">
      <c r="B44" s="16"/>
      <c r="C44" s="48"/>
      <c r="D44" s="48"/>
      <c r="E44" s="26">
        <v>2013</v>
      </c>
      <c r="F44" s="26">
        <v>2014</v>
      </c>
      <c r="G44" s="26">
        <v>2015</v>
      </c>
      <c r="H44" s="26">
        <v>2016</v>
      </c>
      <c r="I44" s="26">
        <v>2017</v>
      </c>
    </row>
    <row r="45" spans="1:10" x14ac:dyDescent="0.25">
      <c r="B45" s="16" t="s">
        <v>206</v>
      </c>
      <c r="C45" s="34"/>
      <c r="D45" s="34"/>
      <c r="E45" s="256">
        <f>E27+E41</f>
        <v>0</v>
      </c>
      <c r="F45" s="256">
        <f>F27+F41</f>
        <v>0</v>
      </c>
      <c r="G45" s="256">
        <f>G27+G41</f>
        <v>0</v>
      </c>
      <c r="H45" s="256">
        <f>H27+H41</f>
        <v>0</v>
      </c>
      <c r="I45" s="256">
        <f>I27+I41</f>
        <v>0</v>
      </c>
    </row>
    <row r="46" spans="1:10" x14ac:dyDescent="0.25">
      <c r="B46" s="16" t="s">
        <v>207</v>
      </c>
      <c r="C46" s="34"/>
      <c r="D46" s="34"/>
      <c r="E46" s="169"/>
      <c r="F46" s="169"/>
      <c r="G46" s="170"/>
      <c r="H46" s="170"/>
      <c r="I46" s="170"/>
      <c r="J46" s="226" t="s">
        <v>208</v>
      </c>
    </row>
    <row r="47" spans="1:10" x14ac:dyDescent="0.25">
      <c r="B47" s="16" t="s">
        <v>209</v>
      </c>
      <c r="C47" s="34"/>
      <c r="D47" s="34"/>
      <c r="E47" s="169"/>
      <c r="F47" s="169"/>
      <c r="G47" s="170"/>
      <c r="H47" s="170"/>
      <c r="I47" s="170"/>
      <c r="J47" s="226" t="s">
        <v>208</v>
      </c>
    </row>
    <row r="48" spans="1:10" x14ac:dyDescent="0.25">
      <c r="B48" s="16" t="s">
        <v>253</v>
      </c>
      <c r="C48" s="34"/>
      <c r="D48" s="34"/>
      <c r="E48" s="169"/>
      <c r="F48" s="169"/>
      <c r="G48" s="170"/>
      <c r="H48" s="170"/>
      <c r="I48" s="170"/>
      <c r="J48" s="226" t="s">
        <v>208</v>
      </c>
    </row>
    <row r="49" spans="1:10" x14ac:dyDescent="0.25">
      <c r="B49" s="16" t="s">
        <v>210</v>
      </c>
      <c r="C49" s="34"/>
      <c r="D49" s="34"/>
      <c r="E49" s="169"/>
      <c r="F49" s="169"/>
      <c r="G49" s="170"/>
      <c r="H49" s="170"/>
      <c r="I49" s="170"/>
      <c r="J49" s="226" t="s">
        <v>208</v>
      </c>
    </row>
    <row r="50" spans="1:10" x14ac:dyDescent="0.25">
      <c r="B50" s="17" t="s">
        <v>212</v>
      </c>
      <c r="C50" s="49"/>
      <c r="D50" s="49"/>
      <c r="E50" s="53">
        <f>E45-E46-E47-E49</f>
        <v>0</v>
      </c>
      <c r="F50" s="53">
        <f>F45-F46-F47-F49</f>
        <v>0</v>
      </c>
      <c r="G50" s="53">
        <f>G45-G46-G47-G49</f>
        <v>0</v>
      </c>
      <c r="H50" s="53">
        <f>H45-H46-H47-H49</f>
        <v>0</v>
      </c>
      <c r="I50" s="53">
        <f>I45-I46-I47-I49</f>
        <v>0</v>
      </c>
    </row>
    <row r="53" spans="1:10" x14ac:dyDescent="0.25">
      <c r="B53" s="92" t="s">
        <v>94</v>
      </c>
      <c r="C53" s="81"/>
      <c r="D53" s="93"/>
    </row>
    <row r="54" spans="1:10" x14ac:dyDescent="0.25">
      <c r="A54"/>
      <c r="B54" s="100"/>
      <c r="C54" s="101"/>
      <c r="D54" s="100" t="s">
        <v>214</v>
      </c>
      <c r="E54" s="132"/>
      <c r="F54" s="204"/>
    </row>
    <row r="55" spans="1:10" ht="30" x14ac:dyDescent="0.25">
      <c r="A55"/>
      <c r="B55" s="228" t="s">
        <v>227</v>
      </c>
      <c r="C55" s="136">
        <v>500</v>
      </c>
      <c r="D55" s="231" t="s">
        <v>228</v>
      </c>
      <c r="E55" s="18"/>
      <c r="F55" s="5"/>
    </row>
    <row r="56" spans="1:10" ht="31.5" customHeight="1" x14ac:dyDescent="0.25">
      <c r="A56"/>
      <c r="B56" s="18"/>
      <c r="C56" s="98" t="s">
        <v>39</v>
      </c>
      <c r="D56" s="18" t="s">
        <v>82</v>
      </c>
      <c r="E56" s="258" t="s">
        <v>254</v>
      </c>
      <c r="F56" s="205"/>
    </row>
    <row r="57" spans="1:10" x14ac:dyDescent="0.25">
      <c r="A57"/>
      <c r="B57" s="18" t="s">
        <v>31</v>
      </c>
      <c r="C57" s="136"/>
      <c r="D57" s="227" t="s">
        <v>255</v>
      </c>
      <c r="E57" s="133">
        <v>0.5</v>
      </c>
      <c r="F57" s="213" t="s">
        <v>256</v>
      </c>
    </row>
    <row r="58" spans="1:10" x14ac:dyDescent="0.25">
      <c r="A58"/>
      <c r="B58" s="18" t="s">
        <v>32</v>
      </c>
      <c r="C58" s="136"/>
      <c r="D58" s="227" t="s">
        <v>255</v>
      </c>
      <c r="E58" s="133">
        <v>0.5</v>
      </c>
      <c r="F58" s="213" t="s">
        <v>256</v>
      </c>
    </row>
    <row r="59" spans="1:10" x14ac:dyDescent="0.25">
      <c r="A59"/>
      <c r="B59" s="18" t="s">
        <v>33</v>
      </c>
      <c r="C59" s="136"/>
      <c r="D59" s="227" t="s">
        <v>255</v>
      </c>
      <c r="E59" s="133">
        <v>0.5</v>
      </c>
      <c r="F59" s="213" t="s">
        <v>256</v>
      </c>
    </row>
    <row r="60" spans="1:10" x14ac:dyDescent="0.25">
      <c r="A60"/>
      <c r="B60" s="18" t="s">
        <v>34</v>
      </c>
      <c r="C60" s="136"/>
      <c r="D60" s="227" t="s">
        <v>255</v>
      </c>
      <c r="E60" s="133">
        <v>0.5</v>
      </c>
      <c r="F60" s="213" t="s">
        <v>256</v>
      </c>
    </row>
    <row r="61" spans="1:10" x14ac:dyDescent="0.25">
      <c r="A61"/>
      <c r="B61" s="18" t="s">
        <v>35</v>
      </c>
      <c r="C61" s="136"/>
      <c r="D61" s="227" t="s">
        <v>255</v>
      </c>
      <c r="E61" s="133">
        <v>0.5</v>
      </c>
      <c r="F61" s="213" t="s">
        <v>256</v>
      </c>
    </row>
    <row r="62" spans="1:10" x14ac:dyDescent="0.25">
      <c r="A62"/>
      <c r="B62" s="17" t="s">
        <v>235</v>
      </c>
      <c r="C62" s="136"/>
      <c r="D62" s="227" t="s">
        <v>255</v>
      </c>
      <c r="E62" s="133">
        <v>0.5</v>
      </c>
      <c r="F62" s="213" t="s">
        <v>256</v>
      </c>
    </row>
    <row r="63" spans="1:10" x14ac:dyDescent="0.25">
      <c r="A63"/>
      <c r="B63" s="17" t="s">
        <v>236</v>
      </c>
      <c r="C63" s="136"/>
      <c r="D63" s="227" t="s">
        <v>255</v>
      </c>
      <c r="E63" s="133">
        <v>0.5</v>
      </c>
      <c r="F63" s="213" t="s">
        <v>256</v>
      </c>
    </row>
    <row r="64" spans="1:10" x14ac:dyDescent="0.25">
      <c r="A64"/>
      <c r="B64" s="17" t="s">
        <v>237</v>
      </c>
      <c r="C64" s="136"/>
      <c r="D64" s="227" t="s">
        <v>255</v>
      </c>
      <c r="E64" s="133">
        <v>0.5</v>
      </c>
      <c r="F64" s="213" t="s">
        <v>256</v>
      </c>
    </row>
    <row r="65" spans="1:7" x14ac:dyDescent="0.25">
      <c r="A65"/>
      <c r="B65" s="18"/>
      <c r="C65" s="98" t="s">
        <v>38</v>
      </c>
      <c r="D65" s="18"/>
      <c r="E65" s="257" t="s">
        <v>257</v>
      </c>
      <c r="F65" s="206"/>
      <c r="G65" s="5"/>
    </row>
    <row r="66" spans="1:7" x14ac:dyDescent="0.25">
      <c r="A66"/>
      <c r="B66" s="18" t="s">
        <v>10</v>
      </c>
      <c r="C66" s="136"/>
      <c r="D66" s="227" t="s">
        <v>258</v>
      </c>
      <c r="E66" s="259"/>
      <c r="F66" s="206" t="s">
        <v>259</v>
      </c>
    </row>
    <row r="67" spans="1:7" x14ac:dyDescent="0.25">
      <c r="A67"/>
      <c r="B67" s="18" t="s">
        <v>0</v>
      </c>
      <c r="C67" s="136"/>
      <c r="D67" s="227" t="s">
        <v>258</v>
      </c>
      <c r="E67" s="260"/>
      <c r="F67" s="206" t="s">
        <v>259</v>
      </c>
    </row>
    <row r="68" spans="1:7" x14ac:dyDescent="0.25">
      <c r="A68"/>
      <c r="B68" s="18" t="s">
        <v>9</v>
      </c>
      <c r="C68" s="136"/>
      <c r="D68" s="227" t="s">
        <v>258</v>
      </c>
      <c r="E68" s="260"/>
      <c r="F68" s="206" t="s">
        <v>259</v>
      </c>
    </row>
    <row r="69" spans="1:7" x14ac:dyDescent="0.25">
      <c r="A69"/>
      <c r="B69" s="18" t="s">
        <v>40</v>
      </c>
      <c r="C69" s="136"/>
      <c r="D69" s="227" t="s">
        <v>258</v>
      </c>
      <c r="E69" s="260"/>
      <c r="F69" s="206" t="s">
        <v>259</v>
      </c>
    </row>
    <row r="70" spans="1:7" ht="30" x14ac:dyDescent="0.25">
      <c r="A70"/>
      <c r="B70" s="96" t="s">
        <v>6</v>
      </c>
      <c r="C70" s="136"/>
      <c r="D70" s="227" t="s">
        <v>258</v>
      </c>
      <c r="E70" s="260"/>
      <c r="F70" s="206" t="s">
        <v>259</v>
      </c>
    </row>
    <row r="71" spans="1:7" x14ac:dyDescent="0.25">
      <c r="B71" s="96" t="s">
        <v>249</v>
      </c>
      <c r="C71" s="136"/>
      <c r="D71" s="227" t="s">
        <v>258</v>
      </c>
      <c r="E71" s="260"/>
      <c r="F71" s="206" t="s">
        <v>259</v>
      </c>
    </row>
    <row r="72" spans="1:7" x14ac:dyDescent="0.25">
      <c r="B72" s="17" t="s">
        <v>250</v>
      </c>
      <c r="C72" s="136"/>
      <c r="D72" s="227" t="s">
        <v>258</v>
      </c>
      <c r="E72" s="260"/>
      <c r="F72" s="206" t="s">
        <v>259</v>
      </c>
    </row>
    <row r="73" spans="1:7" x14ac:dyDescent="0.25">
      <c r="B73" s="17" t="s">
        <v>251</v>
      </c>
      <c r="C73" s="136"/>
      <c r="D73" s="227" t="s">
        <v>258</v>
      </c>
      <c r="E73" s="260"/>
      <c r="F73" s="206" t="s">
        <v>259</v>
      </c>
    </row>
    <row r="74" spans="1:7" x14ac:dyDescent="0.25">
      <c r="B74" s="17" t="s">
        <v>252</v>
      </c>
      <c r="C74" s="136"/>
      <c r="D74" s="227" t="s">
        <v>258</v>
      </c>
      <c r="E74" s="260"/>
      <c r="F74" s="206" t="s">
        <v>259</v>
      </c>
    </row>
  </sheetData>
  <pageMargins left="0.7" right="0.7" top="0.75" bottom="0.75" header="0.3" footer="0.3"/>
  <pageSetup scale="51" orientation="landscape"/>
  <legacy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pageSetUpPr fitToPage="1"/>
  </sheetPr>
  <dimension ref="A1:K70"/>
  <sheetViews>
    <sheetView topLeftCell="A9" zoomScale="80" zoomScaleNormal="80" workbookViewId="0">
      <selection activeCell="J48" sqref="J48"/>
    </sheetView>
  </sheetViews>
  <sheetFormatPr defaultRowHeight="15" x14ac:dyDescent="0.25"/>
  <cols>
    <col min="1" max="1" width="55.28515625" style="37" customWidth="1"/>
    <col min="2" max="2" width="45" customWidth="1"/>
    <col min="3" max="3" width="18.42578125" customWidth="1"/>
    <col min="4" max="4" width="27" bestFit="1" customWidth="1"/>
    <col min="5" max="5" width="20.140625" customWidth="1"/>
    <col min="6" max="6" width="15.85546875" customWidth="1"/>
    <col min="7" max="9" width="15.85546875" bestFit="1" customWidth="1"/>
    <col min="10" max="10" width="42.42578125" customWidth="1"/>
    <col min="11" max="11" width="25.42578125" bestFit="1" customWidth="1"/>
    <col min="12" max="256" width="11.42578125" customWidth="1"/>
  </cols>
  <sheetData>
    <row r="1" spans="1:11" x14ac:dyDescent="0.25">
      <c r="A1" s="35" t="s">
        <v>105</v>
      </c>
    </row>
    <row r="2" spans="1:11" ht="35.25" customHeight="1" x14ac:dyDescent="0.25">
      <c r="A2" s="143" t="str">
        <f>Synthèse!A3</f>
        <v>Quel est le taux de couverture de PEC-C approximatif dans ce pays depuis 2014 ?</v>
      </c>
      <c r="B2" s="212">
        <f>Synthèse!B3</f>
        <v>0.17</v>
      </c>
    </row>
    <row r="3" spans="1:11" ht="41.25" customHeight="1" x14ac:dyDescent="0.25">
      <c r="A3" s="143" t="str">
        <f>Synthèse!A4</f>
        <v>Quel est le taux de couverture de PEC-C approximatif visé pour 2017 ?</v>
      </c>
      <c r="B3" s="212">
        <f>Synthèse!B4</f>
        <v>0.75</v>
      </c>
    </row>
    <row r="4" spans="1:11" x14ac:dyDescent="0.25">
      <c r="A4" s="35"/>
      <c r="K4" s="208" t="s">
        <v>241</v>
      </c>
    </row>
    <row r="6" spans="1:11" x14ac:dyDescent="0.25">
      <c r="A6" s="36"/>
      <c r="B6" s="26"/>
      <c r="C6" s="26">
        <v>2011</v>
      </c>
      <c r="D6" s="26">
        <v>2012</v>
      </c>
      <c r="E6" s="26">
        <v>2013</v>
      </c>
      <c r="F6" s="26">
        <v>2014</v>
      </c>
      <c r="G6" s="26">
        <v>2015</v>
      </c>
      <c r="H6" s="26">
        <v>2016</v>
      </c>
      <c r="I6" s="26">
        <v>2017</v>
      </c>
    </row>
    <row r="7" spans="1:11" x14ac:dyDescent="0.25">
      <c r="A7" s="38">
        <v>1</v>
      </c>
      <c r="B7" s="20" t="s">
        <v>197</v>
      </c>
      <c r="C7" s="21"/>
      <c r="D7" s="21"/>
      <c r="E7" s="17"/>
      <c r="F7" s="17"/>
      <c r="G7" s="17"/>
      <c r="H7" s="17"/>
      <c r="I7" s="17"/>
    </row>
    <row r="8" spans="1:11" x14ac:dyDescent="0.25">
      <c r="A8" s="39"/>
      <c r="B8" s="18" t="s">
        <v>198</v>
      </c>
      <c r="C8" s="22">
        <f>'Hypothèses démographiques'!C8</f>
        <v>0</v>
      </c>
      <c r="D8" s="22">
        <f>'Hypothèses démographiques'!D8</f>
        <v>0</v>
      </c>
      <c r="E8" s="22">
        <f>'Hypothèses démographiques'!E8</f>
        <v>0</v>
      </c>
      <c r="F8" s="22">
        <f>'Hypothèses démographiques'!F8</f>
        <v>0</v>
      </c>
      <c r="G8" s="22">
        <f>'Hypothèses démographiques'!G8</f>
        <v>0</v>
      </c>
      <c r="H8" s="22">
        <f>'Hypothèses démographiques'!H8</f>
        <v>0</v>
      </c>
      <c r="I8" s="22">
        <f>'Hypothèses démographiques'!I8</f>
        <v>0</v>
      </c>
    </row>
    <row r="9" spans="1:11" x14ac:dyDescent="0.25">
      <c r="A9" s="39"/>
      <c r="B9" s="18" t="s">
        <v>126</v>
      </c>
      <c r="C9" s="22">
        <f>'Hypothèses démographiques'!C9</f>
        <v>0</v>
      </c>
      <c r="D9" s="22">
        <f>'Hypothèses démographiques'!D9</f>
        <v>0</v>
      </c>
      <c r="E9" s="22">
        <f>'Hypothèses démographiques'!E9</f>
        <v>0</v>
      </c>
      <c r="F9" s="22">
        <f>'Hypothèses démographiques'!F9</f>
        <v>0</v>
      </c>
      <c r="G9" s="22">
        <f>'Hypothèses démographiques'!G9</f>
        <v>0</v>
      </c>
      <c r="H9" s="22">
        <f>'Hypothèses démographiques'!H9</f>
        <v>0</v>
      </c>
      <c r="I9" s="22">
        <f>'Hypothèses démographiques'!I9</f>
        <v>0</v>
      </c>
    </row>
    <row r="10" spans="1:11" x14ac:dyDescent="0.25">
      <c r="A10" s="39"/>
      <c r="B10" s="18" t="s">
        <v>199</v>
      </c>
      <c r="C10" s="22">
        <f>'Hypothèses démographiques'!C11</f>
        <v>0</v>
      </c>
      <c r="D10" s="22">
        <f>'Hypothèses démographiques'!D11</f>
        <v>0</v>
      </c>
      <c r="E10" s="22">
        <f>'Hypothèses démographiques'!E11</f>
        <v>0</v>
      </c>
      <c r="F10" s="22">
        <f>'Hypothèses démographiques'!F11</f>
        <v>0</v>
      </c>
      <c r="G10" s="22">
        <f>'Hypothèses démographiques'!G11</f>
        <v>0</v>
      </c>
      <c r="H10" s="22">
        <f>'Hypothèses démographiques'!H11</f>
        <v>0</v>
      </c>
      <c r="I10" s="22">
        <f>'Hypothèses démographiques'!I11</f>
        <v>0</v>
      </c>
    </row>
    <row r="11" spans="1:11" s="224" customFormat="1" x14ac:dyDescent="0.25">
      <c r="A11" s="40"/>
      <c r="B11" s="131" t="s">
        <v>165</v>
      </c>
      <c r="C11" s="253">
        <f>'Coûts de la PEC-C'!C10</f>
        <v>0</v>
      </c>
      <c r="D11" s="253">
        <f>'Coûts de la PEC-C'!D10</f>
        <v>0</v>
      </c>
      <c r="E11" s="253">
        <f>'Coûts de la PEC-C'!E10</f>
        <v>0</v>
      </c>
      <c r="F11" s="253">
        <f>'Coûts de la PEC-C'!F10</f>
        <v>0</v>
      </c>
      <c r="G11" s="253">
        <f>'Coûts de la PEC-C'!G10</f>
        <v>0</v>
      </c>
      <c r="H11" s="253">
        <f>'Coûts de la PEC-C'!H10</f>
        <v>0</v>
      </c>
      <c r="I11" s="253">
        <f>'Coûts de la PEC-C'!I10</f>
        <v>0</v>
      </c>
      <c r="J11" s="250"/>
      <c r="K11" s="223" t="str">
        <f>'Coûts de la PEC-C'!K10</f>
        <v>{Saisir le nombre total d'ASC nécessaires}</v>
      </c>
    </row>
    <row r="12" spans="1:11" s="224" customFormat="1" x14ac:dyDescent="0.25">
      <c r="A12" s="252"/>
      <c r="B12" s="131" t="s">
        <v>166</v>
      </c>
      <c r="C12" s="253">
        <f>'Coûts de la PEC-C'!C11</f>
        <v>0</v>
      </c>
      <c r="D12" s="253">
        <f>'Coûts de la PEC-C'!D11</f>
        <v>0</v>
      </c>
      <c r="E12" s="253">
        <f>'Coûts de la PEC-C'!E11</f>
        <v>0</v>
      </c>
      <c r="F12" s="253">
        <f>'Coûts de la PEC-C'!F11</f>
        <v>0</v>
      </c>
      <c r="G12" s="253">
        <f>'Coûts de la PEC-C'!G11</f>
        <v>0</v>
      </c>
      <c r="H12" s="253">
        <f>'Coûts de la PEC-C'!H11</f>
        <v>0</v>
      </c>
      <c r="I12" s="253">
        <f>'Coûts de la PEC-C'!I11</f>
        <v>0</v>
      </c>
      <c r="J12" s="250"/>
      <c r="K12" s="223" t="str">
        <f>'Coûts de la PEC-C'!K11</f>
        <v>{Indiquer la source de cette information}</v>
      </c>
    </row>
    <row r="13" spans="1:11" ht="25.5" x14ac:dyDescent="0.25">
      <c r="A13" s="40"/>
      <c r="B13" s="131" t="s">
        <v>167</v>
      </c>
      <c r="C13" s="230">
        <f>'Coûts de la PEC-C'!C12</f>
        <v>0</v>
      </c>
      <c r="D13" s="230">
        <f>'Coûts de la PEC-C'!D12</f>
        <v>0</v>
      </c>
      <c r="E13" s="230">
        <f>'Coûts de la PEC-C'!E12</f>
        <v>0</v>
      </c>
      <c r="F13" s="230">
        <f>'Coûts de la PEC-C'!F12</f>
        <v>0</v>
      </c>
      <c r="G13" s="230">
        <f>'Coûts de la PEC-C'!G12</f>
        <v>0</v>
      </c>
      <c r="H13" s="230">
        <f>'Coûts de la PEC-C'!H12</f>
        <v>0</v>
      </c>
      <c r="I13" s="230">
        <f>'Coûts de la PEC-C'!I12</f>
        <v>0</v>
      </c>
      <c r="K13" s="223" t="str">
        <f>'Coûts de la PEC-C'!K12</f>
        <v>{Indiquer la source de ce pourcentage}</v>
      </c>
    </row>
    <row r="14" spans="1:11" ht="25.5" x14ac:dyDescent="0.25">
      <c r="A14" s="40"/>
      <c r="B14" s="131" t="s">
        <v>168</v>
      </c>
      <c r="C14" s="230">
        <f>'Coûts de la PEC-C'!C13</f>
        <v>0</v>
      </c>
      <c r="D14" s="230">
        <f>'Coûts de la PEC-C'!D13</f>
        <v>0</v>
      </c>
      <c r="E14" s="230">
        <f>'Coûts de la PEC-C'!E13</f>
        <v>0</v>
      </c>
      <c r="F14" s="230">
        <f>'Coûts de la PEC-C'!F13</f>
        <v>0</v>
      </c>
      <c r="G14" s="230">
        <f>'Coûts de la PEC-C'!G13</f>
        <v>0</v>
      </c>
      <c r="H14" s="230">
        <f>'Coûts de la PEC-C'!H13</f>
        <v>0</v>
      </c>
      <c r="I14" s="230">
        <f>'Coûts de la PEC-C'!I13</f>
        <v>0</v>
      </c>
    </row>
    <row r="15" spans="1:11" ht="25.5" x14ac:dyDescent="0.25">
      <c r="A15" s="40"/>
      <c r="B15" s="131" t="s">
        <v>169</v>
      </c>
      <c r="C15" s="230">
        <f>'Coûts de la PEC-C'!C14</f>
        <v>0</v>
      </c>
      <c r="D15" s="230">
        <f>'Coûts de la PEC-C'!D14</f>
        <v>0</v>
      </c>
      <c r="E15" s="230">
        <f>'Coûts de la PEC-C'!E14</f>
        <v>0</v>
      </c>
      <c r="F15" s="230">
        <f>'Coûts de la PEC-C'!F14</f>
        <v>0</v>
      </c>
      <c r="G15" s="230">
        <f>'Coûts de la PEC-C'!G14</f>
        <v>0</v>
      </c>
      <c r="H15" s="230">
        <f>'Coûts de la PEC-C'!H14</f>
        <v>0</v>
      </c>
      <c r="I15" s="230">
        <f>'Coûts de la PEC-C'!I14</f>
        <v>0</v>
      </c>
    </row>
    <row r="16" spans="1:11" x14ac:dyDescent="0.25">
      <c r="A16" s="40"/>
      <c r="B16" s="131" t="s">
        <v>163</v>
      </c>
      <c r="C16" s="55">
        <f>'Coûts de la PEC-C'!C15</f>
        <v>0</v>
      </c>
      <c r="D16" s="55">
        <f>'Coûts de la PEC-C'!D15</f>
        <v>0</v>
      </c>
      <c r="E16" s="55">
        <f>'Coûts de la PEC-C'!E15</f>
        <v>0</v>
      </c>
      <c r="F16" s="55">
        <f>'Coûts de la PEC-C'!F15</f>
        <v>0</v>
      </c>
      <c r="G16" s="55">
        <f>'Coûts de la PEC-C'!G15</f>
        <v>0</v>
      </c>
      <c r="H16" s="55">
        <f>'Coûts de la PEC-C'!H15</f>
        <v>0</v>
      </c>
      <c r="I16" s="55">
        <f>'Coûts de la PEC-C'!I15</f>
        <v>0</v>
      </c>
    </row>
    <row r="17" spans="1:10" x14ac:dyDescent="0.25">
      <c r="A17"/>
    </row>
    <row r="18" spans="1:10" x14ac:dyDescent="0.25">
      <c r="A18" s="40">
        <v>9</v>
      </c>
      <c r="B18" s="25" t="s">
        <v>65</v>
      </c>
      <c r="C18" s="55"/>
      <c r="D18" s="55"/>
      <c r="E18" s="55"/>
      <c r="F18" s="55"/>
      <c r="G18" s="55"/>
      <c r="H18" s="55"/>
      <c r="I18" s="55"/>
    </row>
    <row r="19" spans="1:10" x14ac:dyDescent="0.25">
      <c r="A19" s="41">
        <v>9.1</v>
      </c>
      <c r="B19" s="28" t="s">
        <v>66</v>
      </c>
      <c r="C19" s="26">
        <v>2011</v>
      </c>
      <c r="D19" s="26">
        <v>2012</v>
      </c>
      <c r="E19" s="26">
        <v>2013</v>
      </c>
      <c r="F19" s="26">
        <v>2014</v>
      </c>
      <c r="G19" s="26">
        <v>2015</v>
      </c>
      <c r="H19" s="26">
        <v>2016</v>
      </c>
      <c r="I19" s="26">
        <v>2017</v>
      </c>
    </row>
    <row r="20" spans="1:10" ht="25.5" x14ac:dyDescent="0.25">
      <c r="A20" s="84" t="s">
        <v>73</v>
      </c>
      <c r="B20" s="62" t="s">
        <v>260</v>
      </c>
      <c r="C20" s="54">
        <f t="shared" ref="C20:I26" si="0">C$16*$C59*$E59</f>
        <v>0</v>
      </c>
      <c r="D20" s="54">
        <f t="shared" si="0"/>
        <v>0</v>
      </c>
      <c r="E20" s="54">
        <f t="shared" si="0"/>
        <v>0</v>
      </c>
      <c r="F20" s="54">
        <f t="shared" si="0"/>
        <v>0</v>
      </c>
      <c r="G20" s="54">
        <f t="shared" si="0"/>
        <v>0</v>
      </c>
      <c r="H20" s="54">
        <f t="shared" si="0"/>
        <v>0</v>
      </c>
      <c r="I20" s="54">
        <f t="shared" si="0"/>
        <v>0</v>
      </c>
      <c r="J20" s="19" t="s">
        <v>179</v>
      </c>
    </row>
    <row r="21" spans="1:10" x14ac:dyDescent="0.25">
      <c r="A21" s="84" t="s">
        <v>74</v>
      </c>
      <c r="B21" s="62" t="s">
        <v>261</v>
      </c>
      <c r="C21" s="54">
        <f t="shared" si="0"/>
        <v>0</v>
      </c>
      <c r="D21" s="54">
        <f t="shared" si="0"/>
        <v>0</v>
      </c>
      <c r="E21" s="54">
        <f t="shared" si="0"/>
        <v>0</v>
      </c>
      <c r="F21" s="54">
        <f t="shared" si="0"/>
        <v>0</v>
      </c>
      <c r="G21" s="54">
        <f t="shared" si="0"/>
        <v>0</v>
      </c>
      <c r="H21" s="54">
        <f t="shared" si="0"/>
        <v>0</v>
      </c>
      <c r="I21" s="54">
        <f t="shared" si="0"/>
        <v>0</v>
      </c>
    </row>
    <row r="22" spans="1:10" x14ac:dyDescent="0.25">
      <c r="A22" s="84" t="s">
        <v>75</v>
      </c>
      <c r="B22" s="62" t="s">
        <v>262</v>
      </c>
      <c r="C22" s="54">
        <f t="shared" si="0"/>
        <v>0</v>
      </c>
      <c r="D22" s="54">
        <f t="shared" si="0"/>
        <v>0</v>
      </c>
      <c r="E22" s="54">
        <f t="shared" si="0"/>
        <v>0</v>
      </c>
      <c r="F22" s="54">
        <f t="shared" si="0"/>
        <v>0</v>
      </c>
      <c r="G22" s="54">
        <f t="shared" si="0"/>
        <v>0</v>
      </c>
      <c r="H22" s="54">
        <f t="shared" si="0"/>
        <v>0</v>
      </c>
      <c r="I22" s="54">
        <f t="shared" si="0"/>
        <v>0</v>
      </c>
    </row>
    <row r="23" spans="1:10" x14ac:dyDescent="0.25">
      <c r="A23" s="84" t="s">
        <v>76</v>
      </c>
      <c r="B23" s="62" t="s">
        <v>263</v>
      </c>
      <c r="C23" s="54">
        <f t="shared" si="0"/>
        <v>0</v>
      </c>
      <c r="D23" s="54">
        <f t="shared" si="0"/>
        <v>0</v>
      </c>
      <c r="E23" s="54">
        <f t="shared" si="0"/>
        <v>0</v>
      </c>
      <c r="F23" s="54">
        <f t="shared" si="0"/>
        <v>0</v>
      </c>
      <c r="G23" s="54">
        <f t="shared" si="0"/>
        <v>0</v>
      </c>
      <c r="H23" s="54">
        <f t="shared" si="0"/>
        <v>0</v>
      </c>
      <c r="I23" s="54">
        <f t="shared" si="0"/>
        <v>0</v>
      </c>
    </row>
    <row r="24" spans="1:10" x14ac:dyDescent="0.25">
      <c r="A24" s="84" t="s">
        <v>77</v>
      </c>
      <c r="B24" s="62" t="s">
        <v>264</v>
      </c>
      <c r="C24" s="54">
        <f t="shared" si="0"/>
        <v>0</v>
      </c>
      <c r="D24" s="54">
        <f t="shared" si="0"/>
        <v>0</v>
      </c>
      <c r="E24" s="54">
        <f t="shared" si="0"/>
        <v>0</v>
      </c>
      <c r="F24" s="54">
        <f t="shared" si="0"/>
        <v>0</v>
      </c>
      <c r="G24" s="54">
        <f t="shared" si="0"/>
        <v>0</v>
      </c>
      <c r="H24" s="54">
        <f t="shared" si="0"/>
        <v>0</v>
      </c>
      <c r="I24" s="54">
        <f t="shared" si="0"/>
        <v>0</v>
      </c>
    </row>
    <row r="25" spans="1:10" x14ac:dyDescent="0.25">
      <c r="A25" s="84" t="s">
        <v>78</v>
      </c>
      <c r="B25" s="62" t="s">
        <v>265</v>
      </c>
      <c r="C25" s="54">
        <f t="shared" si="0"/>
        <v>0</v>
      </c>
      <c r="D25" s="54">
        <f t="shared" si="0"/>
        <v>0</v>
      </c>
      <c r="E25" s="54">
        <f t="shared" si="0"/>
        <v>0</v>
      </c>
      <c r="F25" s="54">
        <f t="shared" si="0"/>
        <v>0</v>
      </c>
      <c r="G25" s="54">
        <f t="shared" si="0"/>
        <v>0</v>
      </c>
      <c r="H25" s="54">
        <f t="shared" si="0"/>
        <v>0</v>
      </c>
      <c r="I25" s="54">
        <f t="shared" si="0"/>
        <v>0</v>
      </c>
    </row>
    <row r="26" spans="1:10" x14ac:dyDescent="0.25">
      <c r="A26" s="84" t="s">
        <v>79</v>
      </c>
      <c r="B26" s="62" t="s">
        <v>266</v>
      </c>
      <c r="C26" s="54">
        <f t="shared" si="0"/>
        <v>0</v>
      </c>
      <c r="D26" s="54">
        <f t="shared" si="0"/>
        <v>0</v>
      </c>
      <c r="E26" s="54">
        <f t="shared" si="0"/>
        <v>0</v>
      </c>
      <c r="F26" s="54">
        <f t="shared" si="0"/>
        <v>0</v>
      </c>
      <c r="G26" s="54">
        <f t="shared" si="0"/>
        <v>0</v>
      </c>
      <c r="H26" s="54">
        <f t="shared" si="0"/>
        <v>0</v>
      </c>
      <c r="I26" s="54">
        <f t="shared" si="0"/>
        <v>0</v>
      </c>
    </row>
    <row r="27" spans="1:10" x14ac:dyDescent="0.25">
      <c r="A27" s="84" t="s">
        <v>106</v>
      </c>
      <c r="B27" s="62" t="s">
        <v>267</v>
      </c>
      <c r="C27" s="54">
        <f>C16*$C$66*$E$66</f>
        <v>0</v>
      </c>
      <c r="D27" s="54">
        <f t="shared" ref="D27:I27" si="1">D16*$C$66*$E$66</f>
        <v>0</v>
      </c>
      <c r="E27" s="54">
        <f t="shared" si="1"/>
        <v>0</v>
      </c>
      <c r="F27" s="54">
        <f t="shared" si="1"/>
        <v>0</v>
      </c>
      <c r="G27" s="54">
        <f t="shared" si="1"/>
        <v>0</v>
      </c>
      <c r="H27" s="54">
        <f t="shared" si="1"/>
        <v>0</v>
      </c>
      <c r="I27" s="54">
        <f t="shared" si="1"/>
        <v>0</v>
      </c>
    </row>
    <row r="28" spans="1:10" x14ac:dyDescent="0.25">
      <c r="A28" s="44">
        <v>9.1999999999999993</v>
      </c>
      <c r="B28" s="73" t="s">
        <v>42</v>
      </c>
      <c r="C28" s="63"/>
      <c r="D28" s="63"/>
      <c r="E28" s="63">
        <f>SUM(E20:E27)</f>
        <v>0</v>
      </c>
      <c r="F28" s="63">
        <f>SUM(F20:F27)</f>
        <v>0</v>
      </c>
      <c r="G28" s="63">
        <f>SUM(G20:G27)</f>
        <v>0</v>
      </c>
      <c r="H28" s="63">
        <f>SUM(H20:H27)</f>
        <v>0</v>
      </c>
      <c r="I28" s="63">
        <f>SUM(I20:I27)</f>
        <v>0</v>
      </c>
    </row>
    <row r="29" spans="1:10" x14ac:dyDescent="0.25">
      <c r="A29" s="44"/>
    </row>
    <row r="30" spans="1:10" x14ac:dyDescent="0.25">
      <c r="B30" s="16"/>
      <c r="C30" s="48"/>
      <c r="D30" s="48"/>
      <c r="E30" s="26">
        <v>2013</v>
      </c>
      <c r="F30" s="26">
        <v>2014</v>
      </c>
      <c r="G30" s="26">
        <v>2015</v>
      </c>
      <c r="H30" s="26">
        <v>2016</v>
      </c>
      <c r="I30" s="26">
        <v>2017</v>
      </c>
    </row>
    <row r="31" spans="1:10" x14ac:dyDescent="0.25">
      <c r="B31" s="16" t="s">
        <v>206</v>
      </c>
      <c r="C31" s="34"/>
      <c r="D31" s="34"/>
      <c r="E31" s="57">
        <f>E28</f>
        <v>0</v>
      </c>
      <c r="F31" s="57">
        <f>F28</f>
        <v>0</v>
      </c>
      <c r="G31" s="57">
        <f>G28</f>
        <v>0</v>
      </c>
      <c r="H31" s="57">
        <f>H28</f>
        <v>0</v>
      </c>
      <c r="I31" s="57">
        <f>I28</f>
        <v>0</v>
      </c>
    </row>
    <row r="32" spans="1:10" x14ac:dyDescent="0.25">
      <c r="B32" s="17" t="s">
        <v>268</v>
      </c>
      <c r="C32" s="34"/>
      <c r="D32" s="34"/>
      <c r="E32" s="169"/>
      <c r="F32" s="169"/>
      <c r="G32" s="170"/>
      <c r="H32" s="170"/>
      <c r="I32" s="170"/>
      <c r="J32" s="226" t="s">
        <v>208</v>
      </c>
    </row>
    <row r="33" spans="1:10" x14ac:dyDescent="0.25">
      <c r="B33" s="17" t="s">
        <v>269</v>
      </c>
      <c r="C33" s="34"/>
      <c r="D33" s="34"/>
      <c r="E33" s="169"/>
      <c r="F33" s="169"/>
      <c r="G33" s="170"/>
      <c r="H33" s="170"/>
      <c r="I33" s="170"/>
      <c r="J33" s="226" t="s">
        <v>208</v>
      </c>
    </row>
    <row r="34" spans="1:10" x14ac:dyDescent="0.25">
      <c r="B34" s="17" t="s">
        <v>180</v>
      </c>
      <c r="C34" s="34"/>
      <c r="D34" s="34"/>
      <c r="E34" s="169"/>
      <c r="F34" s="169"/>
      <c r="G34" s="170"/>
      <c r="H34" s="170"/>
      <c r="I34" s="170"/>
      <c r="J34" s="226" t="s">
        <v>208</v>
      </c>
    </row>
    <row r="35" spans="1:10" x14ac:dyDescent="0.25">
      <c r="B35" s="17" t="s">
        <v>270</v>
      </c>
      <c r="C35" s="34"/>
      <c r="D35" s="34"/>
      <c r="E35" s="169"/>
      <c r="F35" s="169"/>
      <c r="G35" s="170"/>
      <c r="H35" s="170"/>
      <c r="I35" s="170"/>
      <c r="J35" s="226" t="s">
        <v>208</v>
      </c>
    </row>
    <row r="36" spans="1:10" x14ac:dyDescent="0.25">
      <c r="B36" s="16" t="s">
        <v>271</v>
      </c>
      <c r="C36" s="49"/>
      <c r="D36" s="49"/>
      <c r="E36" s="53">
        <f>E31-E32-E33-E35</f>
        <v>0</v>
      </c>
      <c r="F36" s="53">
        <f>F31-F32-F33-F35</f>
        <v>0</v>
      </c>
      <c r="G36" s="53">
        <f>G31-G32-G33-G35</f>
        <v>0</v>
      </c>
      <c r="H36" s="53">
        <f>H31-H32-H33-H35</f>
        <v>0</v>
      </c>
      <c r="I36" s="53">
        <f>I31-I32-I33-I35</f>
        <v>0</v>
      </c>
    </row>
    <row r="37" spans="1:10" x14ac:dyDescent="0.25">
      <c r="A37" s="44"/>
    </row>
    <row r="38" spans="1:10" x14ac:dyDescent="0.25">
      <c r="A38" s="44"/>
    </row>
    <row r="39" spans="1:10" x14ac:dyDescent="0.25">
      <c r="A39" s="44">
        <v>10</v>
      </c>
      <c r="B39" s="25" t="s">
        <v>70</v>
      </c>
      <c r="C39" s="31"/>
      <c r="D39" s="31"/>
      <c r="E39" s="31"/>
      <c r="F39" s="31"/>
      <c r="G39" s="31"/>
      <c r="H39" s="31"/>
      <c r="I39" s="31"/>
    </row>
    <row r="40" spans="1:10" x14ac:dyDescent="0.25">
      <c r="A40" s="44"/>
      <c r="B40" s="61"/>
      <c r="C40" s="58">
        <v>2011</v>
      </c>
      <c r="D40" s="58">
        <v>2012</v>
      </c>
      <c r="E40" s="58">
        <v>2013</v>
      </c>
      <c r="F40" s="58">
        <v>2014</v>
      </c>
      <c r="G40" s="58">
        <v>2015</v>
      </c>
      <c r="H40" s="58">
        <v>2016</v>
      </c>
      <c r="I40" s="58">
        <v>2017</v>
      </c>
    </row>
    <row r="41" spans="1:10" ht="38.25" x14ac:dyDescent="0.25">
      <c r="A41" s="44">
        <v>10.1</v>
      </c>
      <c r="B41" s="4" t="s">
        <v>69</v>
      </c>
      <c r="C41" s="66">
        <f t="shared" ref="C41:E42" si="2">C$16*$C68</f>
        <v>0</v>
      </c>
      <c r="D41" s="66">
        <f t="shared" si="2"/>
        <v>0</v>
      </c>
      <c r="E41" s="66">
        <f t="shared" si="2"/>
        <v>0</v>
      </c>
      <c r="F41" s="66"/>
      <c r="G41" s="66">
        <f t="shared" ref="G41:I42" si="3">G$16*$C68</f>
        <v>0</v>
      </c>
      <c r="H41" s="66">
        <f t="shared" si="3"/>
        <v>0</v>
      </c>
      <c r="I41" s="66">
        <f t="shared" si="3"/>
        <v>0</v>
      </c>
      <c r="J41" s="19" t="s">
        <v>104</v>
      </c>
    </row>
    <row r="42" spans="1:10" x14ac:dyDescent="0.25">
      <c r="A42" s="44">
        <v>10.199999999999999</v>
      </c>
      <c r="B42" s="4" t="s">
        <v>272</v>
      </c>
      <c r="C42" s="66">
        <f t="shared" si="2"/>
        <v>0</v>
      </c>
      <c r="D42" s="66">
        <f t="shared" si="2"/>
        <v>0</v>
      </c>
      <c r="E42" s="66">
        <f t="shared" si="2"/>
        <v>0</v>
      </c>
      <c r="F42" s="66"/>
      <c r="G42" s="66">
        <f t="shared" si="3"/>
        <v>0</v>
      </c>
      <c r="H42" s="66">
        <f t="shared" si="3"/>
        <v>0</v>
      </c>
      <c r="I42" s="66">
        <f t="shared" si="3"/>
        <v>0</v>
      </c>
    </row>
    <row r="43" spans="1:10" x14ac:dyDescent="0.25">
      <c r="A43" s="44">
        <v>10.3</v>
      </c>
      <c r="B43" s="4" t="s">
        <v>273</v>
      </c>
      <c r="C43" s="255">
        <f>$C16*$C$70*$E$70</f>
        <v>0</v>
      </c>
      <c r="D43" s="255">
        <f t="shared" ref="D43:I43" si="4">$C16*$C$70*$E$70</f>
        <v>0</v>
      </c>
      <c r="E43" s="255">
        <f t="shared" si="4"/>
        <v>0</v>
      </c>
      <c r="F43" s="255">
        <f t="shared" si="4"/>
        <v>0</v>
      </c>
      <c r="G43" s="255">
        <f t="shared" si="4"/>
        <v>0</v>
      </c>
      <c r="H43" s="255">
        <f t="shared" si="4"/>
        <v>0</v>
      </c>
      <c r="I43" s="255">
        <f t="shared" si="4"/>
        <v>0</v>
      </c>
    </row>
    <row r="44" spans="1:10" x14ac:dyDescent="0.25">
      <c r="A44" s="44">
        <v>10.5</v>
      </c>
      <c r="B44" s="16" t="s">
        <v>239</v>
      </c>
      <c r="C44" s="63"/>
      <c r="D44" s="63"/>
      <c r="E44" s="63">
        <f>SUM(E41:E43)</f>
        <v>0</v>
      </c>
      <c r="F44" s="63"/>
      <c r="G44" s="63">
        <f>SUM(G41:G43)</f>
        <v>0</v>
      </c>
      <c r="H44" s="63">
        <f>SUM(H41:H43)</f>
        <v>0</v>
      </c>
      <c r="I44" s="63">
        <f>SUM(I41:I43)</f>
        <v>0</v>
      </c>
    </row>
    <row r="46" spans="1:10" x14ac:dyDescent="0.25">
      <c r="B46" s="16"/>
      <c r="C46" s="48"/>
      <c r="D46" s="48"/>
      <c r="E46" s="26">
        <v>2013</v>
      </c>
      <c r="F46" s="26">
        <v>2014</v>
      </c>
      <c r="G46" s="26">
        <v>2015</v>
      </c>
      <c r="H46" s="26">
        <v>2016</v>
      </c>
      <c r="I46" s="26">
        <v>2017</v>
      </c>
    </row>
    <row r="47" spans="1:10" x14ac:dyDescent="0.25">
      <c r="B47" s="16" t="s">
        <v>206</v>
      </c>
      <c r="C47" s="34"/>
      <c r="D47" s="34"/>
      <c r="E47" s="57">
        <f>E44</f>
        <v>0</v>
      </c>
      <c r="F47" s="57">
        <f>F44</f>
        <v>0</v>
      </c>
      <c r="G47" s="57">
        <f>G44</f>
        <v>0</v>
      </c>
      <c r="H47" s="57">
        <f>H44</f>
        <v>0</v>
      </c>
      <c r="I47" s="57">
        <f>I44</f>
        <v>0</v>
      </c>
    </row>
    <row r="48" spans="1:10" x14ac:dyDescent="0.25">
      <c r="B48" s="17" t="s">
        <v>268</v>
      </c>
      <c r="C48" s="34"/>
      <c r="D48" s="34"/>
      <c r="E48" s="169"/>
      <c r="F48" s="169"/>
      <c r="G48" s="170"/>
      <c r="H48" s="170"/>
      <c r="I48" s="170"/>
    </row>
    <row r="49" spans="1:9" x14ac:dyDescent="0.25">
      <c r="B49" s="17" t="s">
        <v>269</v>
      </c>
      <c r="C49" s="34"/>
      <c r="D49" s="34"/>
      <c r="E49" s="169"/>
      <c r="F49" s="169"/>
      <c r="G49" s="170"/>
      <c r="H49" s="170"/>
      <c r="I49" s="170"/>
    </row>
    <row r="50" spans="1:9" x14ac:dyDescent="0.25">
      <c r="B50" s="17" t="s">
        <v>180</v>
      </c>
      <c r="C50" s="34"/>
      <c r="D50" s="34"/>
      <c r="E50" s="169"/>
      <c r="F50" s="169"/>
      <c r="G50" s="170"/>
      <c r="H50" s="170"/>
      <c r="I50" s="170"/>
    </row>
    <row r="51" spans="1:9" x14ac:dyDescent="0.25">
      <c r="B51" s="17" t="s">
        <v>270</v>
      </c>
      <c r="C51" s="34"/>
      <c r="D51" s="34"/>
      <c r="E51" s="169"/>
      <c r="F51" s="169"/>
      <c r="G51" s="170"/>
      <c r="H51" s="170"/>
      <c r="I51" s="170"/>
    </row>
    <row r="52" spans="1:9" x14ac:dyDescent="0.25">
      <c r="B52" s="16" t="s">
        <v>271</v>
      </c>
      <c r="C52" s="49"/>
      <c r="D52" s="49"/>
      <c r="E52" s="53">
        <f>E47-E48-E50-E51</f>
        <v>0</v>
      </c>
      <c r="F52" s="53">
        <f>F47-F48-F50-F51</f>
        <v>0</v>
      </c>
      <c r="G52" s="53">
        <f>G47-G48-G50-G51</f>
        <v>0</v>
      </c>
      <c r="H52" s="53">
        <f>H47-H48-H50-H51</f>
        <v>0</v>
      </c>
      <c r="I52" s="53">
        <f>I47-I48-I50-I51</f>
        <v>0</v>
      </c>
    </row>
    <row r="55" spans="1:9" x14ac:dyDescent="0.25">
      <c r="B55" s="92" t="s">
        <v>213</v>
      </c>
      <c r="C55" s="81"/>
      <c r="D55" s="93"/>
      <c r="E55" s="18"/>
      <c r="F55" s="5"/>
    </row>
    <row r="56" spans="1:9" ht="45" x14ac:dyDescent="0.25">
      <c r="A56"/>
      <c r="B56" s="94"/>
      <c r="C56" s="79"/>
      <c r="D56" s="95" t="s">
        <v>92</v>
      </c>
      <c r="E56" s="132" t="s">
        <v>254</v>
      </c>
      <c r="F56" s="204"/>
    </row>
    <row r="57" spans="1:9" x14ac:dyDescent="0.25">
      <c r="A57"/>
      <c r="B57" s="18" t="s">
        <v>27</v>
      </c>
      <c r="C57" s="136">
        <v>500</v>
      </c>
      <c r="D57" s="18" t="s">
        <v>83</v>
      </c>
      <c r="E57" s="18"/>
      <c r="F57" s="5"/>
    </row>
    <row r="58" spans="1:9" x14ac:dyDescent="0.25">
      <c r="A58"/>
      <c r="B58" s="18"/>
      <c r="C58" s="115" t="s">
        <v>91</v>
      </c>
      <c r="D58" s="97"/>
      <c r="E58" s="97"/>
      <c r="F58" s="205"/>
    </row>
    <row r="59" spans="1:9" x14ac:dyDescent="0.25">
      <c r="A59"/>
      <c r="B59" s="122" t="s">
        <v>260</v>
      </c>
      <c r="C59" s="134"/>
      <c r="D59" s="227" t="s">
        <v>255</v>
      </c>
      <c r="E59" s="133">
        <v>0.5</v>
      </c>
      <c r="F59" s="213" t="s">
        <v>256</v>
      </c>
    </row>
    <row r="60" spans="1:9" x14ac:dyDescent="0.25">
      <c r="A60"/>
      <c r="B60" s="122" t="s">
        <v>261</v>
      </c>
      <c r="C60" s="134"/>
      <c r="D60" s="227" t="s">
        <v>255</v>
      </c>
      <c r="E60" s="133">
        <v>0.5</v>
      </c>
      <c r="F60" s="213" t="s">
        <v>256</v>
      </c>
    </row>
    <row r="61" spans="1:9" x14ac:dyDescent="0.25">
      <c r="A61"/>
      <c r="B61" s="122" t="s">
        <v>262</v>
      </c>
      <c r="C61" s="134"/>
      <c r="D61" s="227" t="s">
        <v>255</v>
      </c>
      <c r="E61" s="133">
        <v>0.5</v>
      </c>
      <c r="F61" s="213" t="s">
        <v>256</v>
      </c>
    </row>
    <row r="62" spans="1:9" x14ac:dyDescent="0.25">
      <c r="A62"/>
      <c r="B62" s="122" t="s">
        <v>263</v>
      </c>
      <c r="C62" s="134"/>
      <c r="D62" s="227" t="s">
        <v>255</v>
      </c>
      <c r="E62" s="133">
        <v>0.5</v>
      </c>
      <c r="F62" s="213" t="s">
        <v>256</v>
      </c>
    </row>
    <row r="63" spans="1:9" x14ac:dyDescent="0.25">
      <c r="A63"/>
      <c r="B63" s="122" t="s">
        <v>264</v>
      </c>
      <c r="C63" s="135"/>
      <c r="D63" s="227" t="s">
        <v>255</v>
      </c>
      <c r="E63" s="133">
        <v>0.5</v>
      </c>
      <c r="F63" s="213" t="s">
        <v>256</v>
      </c>
    </row>
    <row r="64" spans="1:9" x14ac:dyDescent="0.25">
      <c r="A64"/>
      <c r="B64" s="122" t="s">
        <v>265</v>
      </c>
      <c r="C64" s="136"/>
      <c r="D64" s="227" t="s">
        <v>255</v>
      </c>
      <c r="E64" s="133">
        <v>5</v>
      </c>
      <c r="F64" s="213" t="s">
        <v>256</v>
      </c>
    </row>
    <row r="65" spans="1:6" x14ac:dyDescent="0.25">
      <c r="A65"/>
      <c r="B65" s="122" t="s">
        <v>266</v>
      </c>
      <c r="C65" s="136"/>
      <c r="D65" s="227" t="s">
        <v>255</v>
      </c>
      <c r="E65" s="139">
        <v>5</v>
      </c>
      <c r="F65" s="213" t="s">
        <v>256</v>
      </c>
    </row>
    <row r="66" spans="1:6" x14ac:dyDescent="0.25">
      <c r="A66"/>
      <c r="B66" s="122" t="s">
        <v>267</v>
      </c>
      <c r="C66" s="136"/>
      <c r="D66" s="227" t="s">
        <v>255</v>
      </c>
      <c r="E66" s="139">
        <v>0</v>
      </c>
      <c r="F66" s="213" t="s">
        <v>256</v>
      </c>
    </row>
    <row r="67" spans="1:6" x14ac:dyDescent="0.25">
      <c r="A67"/>
      <c r="B67" s="18"/>
      <c r="C67" s="98"/>
      <c r="D67" s="138"/>
      <c r="E67" s="257" t="s">
        <v>257</v>
      </c>
      <c r="F67" s="5"/>
    </row>
    <row r="68" spans="1:6" x14ac:dyDescent="0.25">
      <c r="A68"/>
      <c r="B68" s="18" t="s">
        <v>64</v>
      </c>
      <c r="C68" s="137"/>
      <c r="D68" s="18" t="s">
        <v>274</v>
      </c>
      <c r="E68" s="5"/>
      <c r="F68" s="5"/>
    </row>
    <row r="69" spans="1:6" x14ac:dyDescent="0.25">
      <c r="A69"/>
      <c r="B69" s="18" t="s">
        <v>272</v>
      </c>
      <c r="C69" s="137"/>
      <c r="D69" s="18" t="s">
        <v>274</v>
      </c>
      <c r="E69" s="5"/>
      <c r="F69" s="5"/>
    </row>
    <row r="70" spans="1:6" x14ac:dyDescent="0.25">
      <c r="A70"/>
      <c r="B70" s="4" t="s">
        <v>273</v>
      </c>
      <c r="C70" s="137">
        <v>0</v>
      </c>
      <c r="D70" s="18" t="s">
        <v>93</v>
      </c>
      <c r="E70" s="163">
        <v>0</v>
      </c>
      <c r="F70" s="206" t="s">
        <v>259</v>
      </c>
    </row>
  </sheetData>
  <pageMargins left="0.7" right="0.7" top="0.75" bottom="0.75" header="0.3" footer="0.3"/>
  <pageSetup scale="48" orientation="landscape"/>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8</vt:i4>
      </vt:variant>
    </vt:vector>
  </HeadingPairs>
  <TitlesOfParts>
    <vt:vector size="16" baseType="lpstr">
      <vt:lpstr>Scale up options</vt:lpstr>
      <vt:lpstr>Synthèse</vt:lpstr>
      <vt:lpstr>Hypothèses démographiques</vt:lpstr>
      <vt:lpstr>Diarrhée - SRO et zinc</vt:lpstr>
      <vt:lpstr>Antibiotiques et AMFR</vt:lpstr>
      <vt:lpstr>Coûts pdts suppl.</vt:lpstr>
      <vt:lpstr>Coûts de la PEC-C</vt:lpstr>
      <vt:lpstr>Coûts d'implantation des ASC</vt:lpstr>
      <vt:lpstr>Approximately_what_is_the_current_coverage_of_iCCM_in_this_country_as_of__latest</vt:lpstr>
      <vt:lpstr>'Antibiotiques et AMFR'!Print_Area</vt:lpstr>
      <vt:lpstr>'Coûts de la PEC-C'!Print_Area</vt:lpstr>
      <vt:lpstr>'Coûts d''implantation des ASC'!Print_Area</vt:lpstr>
      <vt:lpstr>'Coûts pdts suppl.'!Print_Area</vt:lpstr>
      <vt:lpstr>'Diarrhée - SRO et zinc'!Print_Area</vt:lpstr>
      <vt:lpstr>Synthèse!Print_Area</vt:lpstr>
      <vt:lpstr>Scale_up</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Claire Qureshi</dc:creator>
  <cp:lastModifiedBy>Elizabeth Hourani</cp:lastModifiedBy>
  <cp:lastPrinted>2013-10-29T18:50:28Z</cp:lastPrinted>
  <dcterms:created xsi:type="dcterms:W3CDTF">2013-10-25T11:17:39Z</dcterms:created>
  <dcterms:modified xsi:type="dcterms:W3CDTF">2019-01-03T18:38:07Z</dcterms:modified>
</cp:coreProperties>
</file>