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autoCompressPictures="0" defaultThemeVersion="124226"/>
  <mc:AlternateContent xmlns:mc="http://schemas.openxmlformats.org/markup-compatibility/2006">
    <mc:Choice Requires="x15">
      <x15ac:absPath xmlns:x15ac="http://schemas.microsoft.com/office/spreadsheetml/2010/11/ac" url="https://tgf-my.sharepoint.com/personal/nicholas_oliphant_theglobalfund_org/Documents/Documents/GF Strategy/GF Strategy 2023-2028/Gap Table revision/"/>
    </mc:Choice>
  </mc:AlternateContent>
  <xr:revisionPtr revIDLastSave="29" documentId="8_{71CC1DBA-BD29-47EC-9A2F-1930772FF7EC}" xr6:coauthVersionLast="47" xr6:coauthVersionMax="47" xr10:uidLastSave="{1BBAD83D-B074-4A12-854C-5068B34406C1}"/>
  <workbookProtection workbookAlgorithmName="SHA-512" workbookHashValue="3Qy6clkaau2CCwLGAKFDrXDWOCWVP0VqFjlltB65Xllf1VTNBpQ2pvOgSAnUIlw+Aa1EGYjihPopD7dfCtXXNw==" workbookSaltValue="Nu4lR6wB9bWbxRaLgrrwiw==" workbookSpinCount="100000" lockStructure="1"/>
  <bookViews>
    <workbookView xWindow="-110" yWindow="-110" windowWidth="19420" windowHeight="10420" tabRatio="710" activeTab="2" xr2:uid="{00000000-000D-0000-FFFF-FFFF00000000}"/>
  </bookViews>
  <sheets>
    <sheet name="Cover Sheet" sheetId="2" r:id="rId1"/>
    <sheet name="Instructions" sheetId="1" r:id="rId2"/>
    <sheet name="CHW Tables " sheetId="9" r:id="rId3"/>
    <sheet name="Non-Malaria iCCM commodities" sheetId="3" r:id="rId4"/>
    <sheet name="Translations" sheetId="6" state="hidden" r:id="rId5"/>
    <sheet name="RSSH drop-down" sheetId="5" state="hidden" r:id="rId6"/>
  </sheets>
  <externalReferences>
    <externalReference r:id="rId7"/>
  </externalReferences>
  <definedNames>
    <definedName name="ApplicantType">'RSSH drop-down'!$S$3:$S$5</definedName>
    <definedName name="ComponentSelected">'[1]Concept Note'!$C$10</definedName>
    <definedName name="Geography">'RSSH drop-down'!$L$3:$L$271</definedName>
    <definedName name="LangOffset">Translations!$C$1</definedName>
    <definedName name="Language">Instructions!$B$6</definedName>
    <definedName name="ListTBModules">'RSSH drop-down'!$A$3:$A$10</definedName>
    <definedName name="_xlnm.Print_Area" localSheetId="2">'CHW Tables '!$A$1:$F$285</definedName>
    <definedName name="_xlnm.Print_Area" localSheetId="1">Instructions!$A$1:$G$92</definedName>
    <definedName name="_xlnm.Print_Area" localSheetId="3">'Non-Malaria iCCM commodities'!$A$1:$F$77</definedName>
    <definedName name="TBModulesIndicators">'RSSH drop-down'!$A$3:$B$10</definedName>
    <definedName name="Z_5D020AB2_0A97_4230_BF83_062EE6184162_.wvu.PrintArea" localSheetId="2" hidden="1">'CHW Tables '!$A$4:$F$184</definedName>
    <definedName name="Z_5D020AB2_0A97_4230_BF83_062EE6184162_.wvu.PrintArea" localSheetId="1" hidden="1">Instructions!$A$1:$G$50</definedName>
    <definedName name="Z_5D020AB2_0A97_4230_BF83_062EE6184162_.wvu.PrintArea" localSheetId="3" hidden="1">'Non-Malaria iCCM commodities'!$A$4:$F$66</definedName>
    <definedName name="Z_5D020AB2_0A97_4230_BF83_062EE6184162_.wvu.Rows" localSheetId="2" hidden="1">'CHW Tables '!$123:$124</definedName>
    <definedName name="Z_5D020AB2_0A97_4230_BF83_062EE6184162_.wvu.Rows" localSheetId="3" hidden="1">'Non-Malaria iCCM commodities'!#REF!</definedName>
    <definedName name="Z_8A762DD9_6125_4177_AA9B_79E8D68448DE_.wvu.PrintArea" localSheetId="2" hidden="1">'CHW Tables '!$A$4:$F$184</definedName>
    <definedName name="Z_8A762DD9_6125_4177_AA9B_79E8D68448DE_.wvu.PrintArea" localSheetId="1" hidden="1">Instructions!$A$1:$G$50</definedName>
    <definedName name="Z_8A762DD9_6125_4177_AA9B_79E8D68448DE_.wvu.PrintArea" localSheetId="3" hidden="1">'Non-Malaria iCCM commodities'!$A$4:$F$66</definedName>
    <definedName name="Z_8A762DD9_6125_4177_AA9B_79E8D68448DE_.wvu.Rows" localSheetId="2" hidden="1">'CHW Tables '!$123:$124</definedName>
    <definedName name="Z_8A762DD9_6125_4177_AA9B_79E8D68448DE_.wvu.Rows" localSheetId="3" hidden="1">'Non-Malaria iCCM commodities'!#REF!</definedName>
    <definedName name="Z_CD09CE3E_58EC_4EDC_BE6A_B9CFB40E5B97_.wvu.PrintArea" localSheetId="2" hidden="1">'CHW Tables '!$A$4:$F$184</definedName>
    <definedName name="Z_CD09CE3E_58EC_4EDC_BE6A_B9CFB40E5B97_.wvu.PrintArea" localSheetId="1" hidden="1">Instructions!$A$1:$G$50</definedName>
    <definedName name="Z_CD09CE3E_58EC_4EDC_BE6A_B9CFB40E5B97_.wvu.PrintArea" localSheetId="3" hidden="1">'Non-Malaria iCCM commodities'!$A$4:$F$66</definedName>
    <definedName name="Z_CD09CE3E_58EC_4EDC_BE6A_B9CFB40E5B97_.wvu.Rows" localSheetId="2" hidden="1">'CHW Tables '!$123:$124</definedName>
    <definedName name="Z_CD09CE3E_58EC_4EDC_BE6A_B9CFB40E5B97_.wvu.Rows" localSheetId="3" hidden="1">'Non-Malaria iCCM commodities'!#REF!</definedName>
    <definedName name="Z_DCBE10EC_8F38_2F45_867C_33FA420E36B5_.wvu.PrintArea" localSheetId="2" hidden="1">'CHW Tables '!$A$4:$F$184</definedName>
    <definedName name="Z_DCBE10EC_8F38_2F45_867C_33FA420E36B5_.wvu.PrintArea" localSheetId="1" hidden="1">Instructions!$A$1:$G$50</definedName>
    <definedName name="Z_DCBE10EC_8F38_2F45_867C_33FA420E36B5_.wvu.PrintArea" localSheetId="3" hidden="1">'Non-Malaria iCCM commodities'!$A$4:$F$66</definedName>
    <definedName name="Z_DCBE10EC_8F38_2F45_867C_33FA420E36B5_.wvu.Rows" localSheetId="2" hidden="1">'CHW Tables '!$123:$124</definedName>
    <definedName name="Z_DCBE10EC_8F38_2F45_867C_33FA420E36B5_.wvu.Rows" localSheetId="3" hidden="1">'Non-Malaria iCCM commodities'!#REF!</definedName>
  </definedNames>
  <calcPr calcId="191029"/>
  <customWorkbookViews>
    <customWorkbookView name="Suman Jain - Personal View" guid="{8A762DD9-6125-4177-AA9B-79E8D68448DE}" mergeInterval="0" personalView="1" maximized="1" xWindow="-8" yWindow="-8" windowWidth="1936" windowHeight="1056" tabRatio="710" activeSheetId="5"/>
    <customWorkbookView name="user - Personal View" guid="{5D020AB2-0A97-4230-BF83-062EE6184162}" mergeInterval="0" personalView="1" maximized="1" xWindow="1" yWindow="1" windowWidth="1280" windowHeight="543" tabRatio="710" activeSheetId="3"/>
    <customWorkbookView name="Kristina Wallengren - Personal View" guid="{DCBE10EC-8F38-2F45-867C-33FA420E36B5}" mergeInterval="0" personalView="1" maximized="1" windowWidth="1280" windowHeight="600" tabRatio="710" activeSheetId="1" showComments="commIndAndComment"/>
    <customWorkbookView name="Laura Stocker - Personal View" guid="{CD09CE3E-58EC-4EDC-BE6A-B9CFB40E5B97}" mergeInterval="0" personalView="1" maximized="1" xWindow="-8" yWindow="-8" windowWidth="1936" windowHeight="1056" tabRatio="71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3" l="1"/>
  <c r="D61" i="3"/>
  <c r="C61" i="3"/>
  <c r="E53" i="3"/>
  <c r="D53" i="3"/>
  <c r="E29" i="3"/>
  <c r="D29" i="3"/>
  <c r="C29" i="3"/>
  <c r="E21" i="3"/>
  <c r="D21" i="3"/>
  <c r="C21" i="3"/>
  <c r="C53" i="3"/>
  <c r="C55" i="3"/>
  <c r="C22" i="3"/>
  <c r="C1" i="6"/>
  <c r="G5" i="6"/>
  <c r="A10" i="1" s="1"/>
  <c r="D30" i="3"/>
  <c r="E30" i="3"/>
  <c r="C30" i="3"/>
  <c r="D22" i="3"/>
  <c r="E22" i="3"/>
  <c r="D20" i="3"/>
  <c r="E20" i="3"/>
  <c r="C20" i="3"/>
  <c r="D62" i="3"/>
  <c r="E62" i="3"/>
  <c r="C62" i="3"/>
  <c r="D54" i="3"/>
  <c r="E54" i="3"/>
  <c r="C54" i="3"/>
  <c r="D52" i="3"/>
  <c r="E52" i="3"/>
  <c r="C52" i="3"/>
  <c r="E137" i="9"/>
  <c r="D270" i="9"/>
  <c r="E270" i="9"/>
  <c r="C270" i="9"/>
  <c r="D262" i="9"/>
  <c r="E262" i="9"/>
  <c r="C262" i="9"/>
  <c r="D260" i="9"/>
  <c r="E260" i="9"/>
  <c r="C260" i="9"/>
  <c r="D240" i="9"/>
  <c r="E240" i="9"/>
  <c r="C240" i="9"/>
  <c r="D232" i="9"/>
  <c r="E232" i="9"/>
  <c r="C232" i="9"/>
  <c r="D230" i="9"/>
  <c r="E230" i="9"/>
  <c r="C230" i="9"/>
  <c r="D210" i="9"/>
  <c r="E210" i="9"/>
  <c r="C210" i="9"/>
  <c r="D202" i="9"/>
  <c r="E202" i="9"/>
  <c r="C202" i="9"/>
  <c r="D200" i="9"/>
  <c r="E200" i="9"/>
  <c r="C200" i="9"/>
  <c r="D180" i="9"/>
  <c r="E180" i="9"/>
  <c r="C180" i="9"/>
  <c r="D172" i="9"/>
  <c r="E172" i="9"/>
  <c r="C172" i="9"/>
  <c r="D170" i="9"/>
  <c r="E170" i="9"/>
  <c r="C170" i="9"/>
  <c r="D142" i="9"/>
  <c r="E142" i="9"/>
  <c r="C142" i="9"/>
  <c r="D140" i="9"/>
  <c r="E140" i="9"/>
  <c r="C140" i="9"/>
  <c r="D118" i="9"/>
  <c r="E118" i="9"/>
  <c r="C118" i="9"/>
  <c r="D110" i="9"/>
  <c r="E110" i="9"/>
  <c r="C110" i="9"/>
  <c r="D108" i="9"/>
  <c r="E108" i="9"/>
  <c r="C108" i="9"/>
  <c r="D88" i="9"/>
  <c r="E88" i="9"/>
  <c r="C88" i="9"/>
  <c r="D80" i="9"/>
  <c r="E80" i="9"/>
  <c r="C80" i="9"/>
  <c r="D78" i="9"/>
  <c r="E78" i="9"/>
  <c r="C78" i="9"/>
  <c r="D58" i="9"/>
  <c r="E58" i="9"/>
  <c r="C58" i="9"/>
  <c r="D50" i="9"/>
  <c r="E50" i="9"/>
  <c r="C50" i="9"/>
  <c r="D48" i="9"/>
  <c r="E48" i="9"/>
  <c r="C48" i="9"/>
  <c r="D28" i="9"/>
  <c r="E28" i="9"/>
  <c r="C28" i="9"/>
  <c r="C21" i="9"/>
  <c r="C29" i="9"/>
  <c r="C31" i="9"/>
  <c r="C32" i="9"/>
  <c r="D21" i="9"/>
  <c r="D22" i="9"/>
  <c r="E21" i="9"/>
  <c r="E22" i="9"/>
  <c r="D20" i="9"/>
  <c r="E20" i="9"/>
  <c r="C20" i="9"/>
  <c r="D18" i="9"/>
  <c r="E18" i="9"/>
  <c r="C18" i="9"/>
  <c r="E24" i="9"/>
  <c r="E25" i="9"/>
  <c r="E29" i="9"/>
  <c r="D24" i="9"/>
  <c r="D25" i="9"/>
  <c r="D29" i="9"/>
  <c r="D31" i="9"/>
  <c r="D32" i="9"/>
  <c r="C24" i="9"/>
  <c r="C25" i="9"/>
  <c r="C22" i="9"/>
  <c r="C30" i="9"/>
  <c r="E263" i="9"/>
  <c r="D263" i="9"/>
  <c r="C263" i="9"/>
  <c r="E257" i="9"/>
  <c r="D257" i="9"/>
  <c r="C257" i="9"/>
  <c r="E233" i="9"/>
  <c r="D233" i="9"/>
  <c r="C233" i="9"/>
  <c r="E227" i="9"/>
  <c r="D227" i="9"/>
  <c r="C227" i="9"/>
  <c r="E203" i="9"/>
  <c r="D203" i="9"/>
  <c r="C203" i="9"/>
  <c r="E197" i="9"/>
  <c r="D197" i="9"/>
  <c r="C197" i="9"/>
  <c r="E173" i="9"/>
  <c r="D173" i="9"/>
  <c r="D181" i="9"/>
  <c r="C173" i="9"/>
  <c r="E167" i="9"/>
  <c r="D167" i="9"/>
  <c r="C167" i="9"/>
  <c r="E150" i="9"/>
  <c r="D150" i="9"/>
  <c r="C150" i="9"/>
  <c r="E143" i="9"/>
  <c r="D143" i="9"/>
  <c r="D151" i="9"/>
  <c r="D153" i="9"/>
  <c r="D154" i="9"/>
  <c r="C143" i="9"/>
  <c r="D137" i="9"/>
  <c r="C137" i="9"/>
  <c r="A123" i="9"/>
  <c r="E111" i="9"/>
  <c r="D111" i="9"/>
  <c r="C111" i="9"/>
  <c r="E105" i="9"/>
  <c r="D105" i="9"/>
  <c r="C105" i="9"/>
  <c r="E81" i="9"/>
  <c r="D81" i="9"/>
  <c r="C81" i="9"/>
  <c r="E75" i="9"/>
  <c r="D75" i="9"/>
  <c r="C75" i="9"/>
  <c r="E51" i="9"/>
  <c r="D51" i="9"/>
  <c r="C51" i="9"/>
  <c r="E45" i="9"/>
  <c r="D45" i="9"/>
  <c r="C45" i="9"/>
  <c r="E15" i="9"/>
  <c r="D15" i="9"/>
  <c r="C15" i="9"/>
  <c r="D30" i="9"/>
  <c r="D59" i="9"/>
  <c r="D54" i="9"/>
  <c r="D55" i="9"/>
  <c r="D52" i="9"/>
  <c r="E119" i="9"/>
  <c r="E114" i="9"/>
  <c r="E115" i="9"/>
  <c r="E112" i="9"/>
  <c r="E84" i="9"/>
  <c r="E85" i="9"/>
  <c r="E82" i="9"/>
  <c r="E89" i="9"/>
  <c r="D114" i="9"/>
  <c r="D115" i="9"/>
  <c r="D112" i="9"/>
  <c r="D119" i="9"/>
  <c r="E31" i="9"/>
  <c r="E32" i="9"/>
  <c r="E30" i="9"/>
  <c r="D89" i="9"/>
  <c r="D82" i="9"/>
  <c r="D84" i="9"/>
  <c r="D85" i="9"/>
  <c r="E264" i="9"/>
  <c r="E266" i="9"/>
  <c r="E267" i="9"/>
  <c r="E271" i="9"/>
  <c r="D266" i="9"/>
  <c r="D267" i="9"/>
  <c r="D264" i="9"/>
  <c r="D271" i="9"/>
  <c r="C266" i="9"/>
  <c r="C267" i="9"/>
  <c r="C264" i="9"/>
  <c r="E241" i="9"/>
  <c r="E236" i="9"/>
  <c r="E237" i="9"/>
  <c r="E234" i="9"/>
  <c r="D236" i="9"/>
  <c r="D237" i="9"/>
  <c r="D234" i="9"/>
  <c r="D241" i="9"/>
  <c r="C234" i="9"/>
  <c r="C236" i="9"/>
  <c r="C237" i="9"/>
  <c r="E204" i="9"/>
  <c r="E206" i="9"/>
  <c r="E207" i="9"/>
  <c r="D204" i="9"/>
  <c r="D206" i="9"/>
  <c r="D207" i="9"/>
  <c r="C204" i="9"/>
  <c r="C206" i="9"/>
  <c r="C207" i="9"/>
  <c r="E174" i="9"/>
  <c r="E176" i="9"/>
  <c r="E177" i="9"/>
  <c r="D182" i="9"/>
  <c r="D183" i="9"/>
  <c r="D184" i="9"/>
  <c r="D174" i="9"/>
  <c r="D176" i="9"/>
  <c r="D177" i="9"/>
  <c r="C176" i="9"/>
  <c r="C177" i="9"/>
  <c r="C174" i="9"/>
  <c r="E146" i="9"/>
  <c r="E147" i="9"/>
  <c r="E144" i="9"/>
  <c r="D146" i="9"/>
  <c r="D147" i="9"/>
  <c r="D144" i="9"/>
  <c r="C151" i="9"/>
  <c r="C153" i="9"/>
  <c r="C154" i="9"/>
  <c r="C146" i="9"/>
  <c r="C147" i="9"/>
  <c r="C144" i="9"/>
  <c r="C119" i="9"/>
  <c r="C112" i="9"/>
  <c r="C114" i="9"/>
  <c r="C115" i="9"/>
  <c r="C89" i="9"/>
  <c r="C84" i="9"/>
  <c r="C85" i="9"/>
  <c r="C82" i="9"/>
  <c r="E59" i="9"/>
  <c r="E54" i="9"/>
  <c r="E55" i="9"/>
  <c r="E52" i="9"/>
  <c r="C59" i="9"/>
  <c r="C52" i="9"/>
  <c r="C54" i="9"/>
  <c r="C55" i="9"/>
  <c r="E151" i="9"/>
  <c r="E153" i="9"/>
  <c r="E154" i="9"/>
  <c r="C211" i="9"/>
  <c r="E211" i="9"/>
  <c r="C241" i="9"/>
  <c r="C181" i="9"/>
  <c r="E181" i="9"/>
  <c r="D211" i="9"/>
  <c r="D152" i="9"/>
  <c r="C271" i="9"/>
  <c r="E91" i="9"/>
  <c r="E92" i="9"/>
  <c r="E90" i="9"/>
  <c r="D91" i="9"/>
  <c r="D92" i="9"/>
  <c r="D90" i="9"/>
  <c r="D61" i="9"/>
  <c r="D62" i="9"/>
  <c r="D60" i="9"/>
  <c r="D121" i="9"/>
  <c r="D120" i="9"/>
  <c r="E120" i="9"/>
  <c r="E121" i="9"/>
  <c r="E273" i="9"/>
  <c r="E274" i="9"/>
  <c r="E272" i="9"/>
  <c r="D273" i="9"/>
  <c r="D274" i="9"/>
  <c r="D272" i="9"/>
  <c r="C273" i="9"/>
  <c r="C274" i="9"/>
  <c r="C272" i="9"/>
  <c r="E243" i="9"/>
  <c r="E244" i="9"/>
  <c r="E242" i="9"/>
  <c r="D242" i="9"/>
  <c r="D243" i="9"/>
  <c r="D244" i="9"/>
  <c r="C243" i="9"/>
  <c r="C244" i="9"/>
  <c r="C242" i="9"/>
  <c r="E213" i="9"/>
  <c r="E214" i="9"/>
  <c r="E212" i="9"/>
  <c r="D213" i="9"/>
  <c r="D214" i="9"/>
  <c r="D212" i="9"/>
  <c r="C213" i="9"/>
  <c r="C214" i="9"/>
  <c r="C212" i="9"/>
  <c r="E183" i="9"/>
  <c r="E184" i="9"/>
  <c r="E182" i="9"/>
  <c r="C183" i="9"/>
  <c r="C184" i="9"/>
  <c r="C182" i="9"/>
  <c r="C152" i="9"/>
  <c r="C121" i="9"/>
  <c r="C122" i="9"/>
  <c r="C120" i="9"/>
  <c r="C91" i="9"/>
  <c r="C92" i="9"/>
  <c r="C90" i="9"/>
  <c r="E61" i="9"/>
  <c r="E62" i="9"/>
  <c r="E60" i="9"/>
  <c r="C61" i="9"/>
  <c r="C62" i="9"/>
  <c r="C60" i="9"/>
  <c r="E152" i="9"/>
  <c r="D122" i="9"/>
  <c r="D123" i="9"/>
  <c r="D124" i="9"/>
  <c r="E122" i="9"/>
  <c r="E123" i="9"/>
  <c r="E124" i="9"/>
  <c r="C123" i="9"/>
  <c r="C124" i="9"/>
  <c r="A15" i="1"/>
  <c r="C23" i="3"/>
  <c r="E55" i="3"/>
  <c r="E56" i="3"/>
  <c r="D55" i="3"/>
  <c r="D58" i="3"/>
  <c r="D59" i="3"/>
  <c r="E23" i="3"/>
  <c r="D23" i="3"/>
  <c r="D31" i="3"/>
  <c r="E49" i="3"/>
  <c r="D49" i="3"/>
  <c r="C49" i="3"/>
  <c r="E17" i="3"/>
  <c r="D17" i="3"/>
  <c r="C17" i="3"/>
  <c r="D26" i="3"/>
  <c r="D27" i="3"/>
  <c r="C26" i="3"/>
  <c r="C27" i="3"/>
  <c r="C24" i="3"/>
  <c r="E31" i="3"/>
  <c r="E26" i="3"/>
  <c r="E27" i="3"/>
  <c r="E24" i="3"/>
  <c r="E58" i="3"/>
  <c r="E59" i="3"/>
  <c r="C31" i="3"/>
  <c r="A317" i="6"/>
  <c r="G254" i="6"/>
  <c r="A323" i="6"/>
  <c r="A143" i="6"/>
  <c r="G200" i="6"/>
  <c r="G116" i="6"/>
  <c r="L17" i="5"/>
  <c r="G343" i="6"/>
  <c r="A173" i="6"/>
  <c r="G495" i="6"/>
  <c r="A138" i="6"/>
  <c r="A167" i="6"/>
  <c r="A380" i="6"/>
  <c r="A420" i="6"/>
  <c r="A211" i="6"/>
  <c r="G477" i="6"/>
  <c r="G3" i="6"/>
  <c r="A8" i="1" s="1"/>
  <c r="G294" i="6"/>
  <c r="G15" i="6"/>
  <c r="A23" i="1" s="1"/>
  <c r="A260" i="6"/>
  <c r="A244" i="6"/>
  <c r="G168" i="6"/>
  <c r="A330" i="6"/>
  <c r="A344" i="6"/>
  <c r="G173" i="6"/>
  <c r="G52" i="6"/>
  <c r="A60" i="1" s="1"/>
  <c r="G16" i="6"/>
  <c r="A24" i="1" s="1"/>
  <c r="G99" i="6"/>
  <c r="G194" i="6"/>
  <c r="G487" i="6"/>
  <c r="G182" i="6"/>
  <c r="G488" i="6"/>
  <c r="G383" i="6"/>
  <c r="G297" i="6"/>
  <c r="A171" i="6"/>
  <c r="A30" i="6"/>
  <c r="A21" i="9" s="1"/>
  <c r="A314" i="6"/>
  <c r="A483" i="6"/>
  <c r="A279" i="6"/>
  <c r="A63" i="6"/>
  <c r="A77" i="9" s="1"/>
  <c r="A237" i="6"/>
  <c r="A430" i="6"/>
  <c r="G344" i="6"/>
  <c r="G473" i="6"/>
  <c r="G438" i="6"/>
  <c r="A61" i="6"/>
  <c r="A59" i="9" s="1"/>
  <c r="A210" i="6"/>
  <c r="A359" i="6"/>
  <c r="A35" i="6"/>
  <c r="A29" i="9" s="1"/>
  <c r="A268" i="6"/>
  <c r="A181" i="6"/>
  <c r="A434" i="6"/>
  <c r="A166" i="6"/>
  <c r="G428" i="6"/>
  <c r="G197" i="6"/>
  <c r="A442" i="6"/>
  <c r="A101" i="6"/>
  <c r="A263" i="9" s="1"/>
  <c r="A108" i="6"/>
  <c r="A411" i="6"/>
  <c r="A376" i="6"/>
  <c r="A267" i="6"/>
  <c r="G144" i="6"/>
  <c r="G154" i="6"/>
  <c r="L158" i="5"/>
  <c r="L136" i="5"/>
  <c r="A456" i="6"/>
  <c r="G209" i="6"/>
  <c r="G289" i="6"/>
  <c r="A433" i="6"/>
  <c r="G448" i="6"/>
  <c r="G95" i="6"/>
  <c r="G440" i="6"/>
  <c r="G291" i="6"/>
  <c r="G33" i="6"/>
  <c r="A41" i="1" s="1"/>
  <c r="G467" i="6"/>
  <c r="G359" i="6"/>
  <c r="L166" i="5"/>
  <c r="L36" i="5"/>
  <c r="L151" i="5"/>
  <c r="A246" i="6"/>
  <c r="A259" i="6"/>
  <c r="A461" i="6"/>
  <c r="G217" i="6"/>
  <c r="A146" i="6"/>
  <c r="A321" i="6"/>
  <c r="A458" i="6"/>
  <c r="A99" i="6"/>
  <c r="A259" i="9" s="1"/>
  <c r="A197" i="6"/>
  <c r="A396" i="6"/>
  <c r="G442" i="6"/>
  <c r="G256" i="6"/>
  <c r="G202" i="6"/>
  <c r="G307" i="6"/>
  <c r="G29" i="6"/>
  <c r="A37" i="1" s="1"/>
  <c r="G184" i="6"/>
  <c r="G489" i="6"/>
  <c r="G153" i="6"/>
  <c r="A37" i="6"/>
  <c r="G348" i="6"/>
  <c r="G186" i="6"/>
  <c r="G375" i="6"/>
  <c r="G140" i="6"/>
  <c r="G105" i="6"/>
  <c r="G412" i="6"/>
  <c r="G325" i="6"/>
  <c r="G249" i="6"/>
  <c r="G267" i="6"/>
  <c r="G133" i="6"/>
  <c r="G11" i="6"/>
  <c r="A19" i="1" s="1"/>
  <c r="A441" i="6"/>
  <c r="A484" i="6"/>
  <c r="A282" i="6"/>
  <c r="A451" i="6"/>
  <c r="A247" i="6"/>
  <c r="A64" i="6"/>
  <c r="A79" i="9" s="1"/>
  <c r="A240" i="6"/>
  <c r="A77" i="6"/>
  <c r="A143" i="9" s="1"/>
  <c r="A253" i="6"/>
  <c r="A39" i="6"/>
  <c r="G284" i="6"/>
  <c r="G409" i="6"/>
  <c r="G225" i="6"/>
  <c r="G411" i="6"/>
  <c r="A349" i="6"/>
  <c r="A464" i="6"/>
  <c r="A170" i="6"/>
  <c r="A335" i="6"/>
  <c r="A76" i="6"/>
  <c r="A141" i="9" s="1"/>
  <c r="A292" i="6"/>
  <c r="A201" i="6"/>
  <c r="A394" i="6"/>
  <c r="A134" i="6"/>
  <c r="G388" i="6"/>
  <c r="G83" i="6"/>
  <c r="A92" i="1" s="1"/>
  <c r="A110" i="6"/>
  <c r="A470" i="6"/>
  <c r="A48" i="6"/>
  <c r="A48" i="3" s="1"/>
  <c r="A84" i="6"/>
  <c r="A179" i="9" s="1"/>
  <c r="A439" i="6"/>
  <c r="A432" i="6"/>
  <c r="A413" i="6"/>
  <c r="G242" i="6"/>
  <c r="G419" i="6"/>
  <c r="L96" i="5"/>
  <c r="L124" i="5"/>
  <c r="A7" i="6"/>
  <c r="A95" i="9" s="1"/>
  <c r="G418" i="6"/>
  <c r="A46" i="6"/>
  <c r="A132" i="6"/>
  <c r="A68" i="6"/>
  <c r="G60" i="6"/>
  <c r="A68" i="1" s="1"/>
  <c r="G160" i="6"/>
  <c r="G158" i="6"/>
  <c r="G303" i="6"/>
  <c r="G321" i="6"/>
  <c r="G180" i="6"/>
  <c r="G114" i="6"/>
  <c r="G358" i="6"/>
  <c r="G252" i="6"/>
  <c r="A194" i="6"/>
  <c r="A350" i="6"/>
  <c r="A294" i="6"/>
  <c r="A127" i="6"/>
  <c r="A481" i="6"/>
  <c r="G23" i="6"/>
  <c r="A31" i="1" s="1"/>
  <c r="A371" i="6"/>
  <c r="A83" i="6"/>
  <c r="A173" i="9" s="1"/>
  <c r="G494" i="6"/>
  <c r="G82" i="6"/>
  <c r="A91" i="1" s="1"/>
  <c r="G278" i="6"/>
  <c r="G64" i="6"/>
  <c r="A72" i="1" s="1"/>
  <c r="A88" i="6"/>
  <c r="A201" i="9" s="1"/>
  <c r="G374" i="6"/>
  <c r="A469" i="6"/>
  <c r="A263" i="6"/>
  <c r="A213" i="6"/>
  <c r="G185" i="6"/>
  <c r="G69" i="6"/>
  <c r="A77" i="1" s="1"/>
  <c r="A309" i="6"/>
  <c r="A184" i="6"/>
  <c r="A443" i="6"/>
  <c r="A131" i="6"/>
  <c r="G263" i="6"/>
  <c r="G271" i="6"/>
  <c r="A333" i="6"/>
  <c r="A320" i="6"/>
  <c r="A122" i="6"/>
  <c r="A421" i="6"/>
  <c r="G283" i="6"/>
  <c r="G215" i="6"/>
  <c r="G220" i="6"/>
  <c r="G273" i="6"/>
  <c r="G453" i="6"/>
  <c r="G277" i="6"/>
  <c r="G437" i="6"/>
  <c r="A287" i="6"/>
  <c r="A188" i="6"/>
  <c r="A302" i="6"/>
  <c r="L46" i="5"/>
  <c r="A293" i="6"/>
  <c r="L71" i="5"/>
  <c r="L47" i="5"/>
  <c r="L101" i="5"/>
  <c r="L54" i="5"/>
  <c r="A316" i="6"/>
  <c r="B3" i="5"/>
  <c r="B6" i="5"/>
  <c r="B66" i="9" s="1"/>
  <c r="A8" i="5"/>
  <c r="A4" i="5"/>
  <c r="S5" i="5"/>
  <c r="A29" i="6"/>
  <c r="A19" i="9" s="1"/>
  <c r="A86" i="6"/>
  <c r="A277" i="6"/>
  <c r="G13" i="6"/>
  <c r="A21" i="1" s="1"/>
  <c r="L242" i="5"/>
  <c r="L226" i="5"/>
  <c r="L210" i="5"/>
  <c r="L194" i="5"/>
  <c r="L178" i="5"/>
  <c r="L162" i="5"/>
  <c r="L146" i="5"/>
  <c r="L130" i="5"/>
  <c r="L114" i="5"/>
  <c r="L98" i="5"/>
  <c r="L82" i="5"/>
  <c r="L66" i="5"/>
  <c r="L50" i="5"/>
  <c r="L34" i="5"/>
  <c r="L18" i="5"/>
  <c r="L237" i="5"/>
  <c r="L221" i="5"/>
  <c r="L205" i="5"/>
  <c r="L220" i="5"/>
  <c r="L192" i="5"/>
  <c r="L171" i="5"/>
  <c r="L149" i="5"/>
  <c r="L128" i="5"/>
  <c r="L107" i="5"/>
  <c r="L85" i="5"/>
  <c r="L64" i="5"/>
  <c r="L43" i="5"/>
  <c r="L21" i="5"/>
  <c r="L235" i="5"/>
  <c r="L203" i="5"/>
  <c r="L180" i="5"/>
  <c r="L159" i="5"/>
  <c r="L137" i="5"/>
  <c r="L116" i="5"/>
  <c r="L95" i="5"/>
  <c r="L73" i="5"/>
  <c r="L52" i="5"/>
  <c r="L31" i="5"/>
  <c r="L9" i="5"/>
  <c r="L216" i="5"/>
  <c r="L189" i="5"/>
  <c r="L168" i="5"/>
  <c r="L147" i="5"/>
  <c r="L125" i="5"/>
  <c r="L104" i="5"/>
  <c r="L83" i="5"/>
  <c r="L61" i="5"/>
  <c r="L40" i="5"/>
  <c r="L19" i="5"/>
  <c r="L239" i="5"/>
  <c r="L207" i="5"/>
  <c r="L183" i="5"/>
  <c r="L161" i="5"/>
  <c r="L140" i="5"/>
  <c r="L119" i="5"/>
  <c r="L97" i="5"/>
  <c r="L76" i="5"/>
  <c r="L23" i="5"/>
  <c r="L28" i="5"/>
  <c r="L60" i="5"/>
  <c r="A193" i="6"/>
  <c r="A358" i="6"/>
  <c r="A139" i="6"/>
  <c r="G483" i="6"/>
  <c r="A296" i="6"/>
  <c r="A368" i="6"/>
  <c r="G77" i="6"/>
  <c r="A86" i="1" s="1"/>
  <c r="A85" i="6"/>
  <c r="A181" i="9" s="1"/>
  <c r="A178" i="6"/>
  <c r="G370" i="6"/>
  <c r="B5" i="5"/>
  <c r="B36" i="9" s="1"/>
  <c r="A6" i="5"/>
  <c r="G124" i="6"/>
  <c r="A7" i="2" s="1"/>
  <c r="A28" i="6"/>
  <c r="A17" i="9" s="1"/>
  <c r="A438" i="6"/>
  <c r="A364" i="6"/>
  <c r="L234" i="5"/>
  <c r="L214" i="5"/>
  <c r="L190" i="5"/>
  <c r="L170" i="5"/>
  <c r="L150" i="5"/>
  <c r="L126" i="5"/>
  <c r="L106" i="5"/>
  <c r="L86" i="5"/>
  <c r="L62" i="5"/>
  <c r="L42" i="5"/>
  <c r="L22" i="5"/>
  <c r="L225" i="5"/>
  <c r="L201" i="5"/>
  <c r="L236" i="5"/>
  <c r="L197" i="5"/>
  <c r="L165" i="5"/>
  <c r="L139" i="5"/>
  <c r="L112" i="5"/>
  <c r="L80" i="5"/>
  <c r="L53" i="5"/>
  <c r="L27" i="5"/>
  <c r="L219" i="5"/>
  <c r="L185" i="5"/>
  <c r="L153" i="5"/>
  <c r="L127" i="5"/>
  <c r="L100" i="5"/>
  <c r="L68" i="5"/>
  <c r="L41" i="5"/>
  <c r="L15" i="5"/>
  <c r="L240" i="5"/>
  <c r="L200" i="5"/>
  <c r="L173" i="5"/>
  <c r="L141" i="5"/>
  <c r="L115" i="5"/>
  <c r="L88" i="5"/>
  <c r="L56" i="5"/>
  <c r="L29" i="5"/>
  <c r="L3" i="5"/>
  <c r="L231" i="5"/>
  <c r="L193" i="5"/>
  <c r="L167" i="5"/>
  <c r="L135" i="5"/>
  <c r="L108" i="5"/>
  <c r="L81" i="5"/>
  <c r="L39" i="5"/>
  <c r="L65" i="5"/>
  <c r="A214" i="6"/>
  <c r="A81" i="6"/>
  <c r="A169" i="9" s="1"/>
  <c r="G80" i="6"/>
  <c r="A89" i="1" s="1"/>
  <c r="A177" i="6"/>
  <c r="A437" i="6"/>
  <c r="A354" i="6"/>
  <c r="A375" i="6"/>
  <c r="G441" i="6"/>
  <c r="G61" i="6"/>
  <c r="A69" i="1" s="1"/>
  <c r="A386" i="6"/>
  <c r="A36" i="6"/>
  <c r="A33" i="3" s="1"/>
  <c r="A111" i="6"/>
  <c r="A274" i="6"/>
  <c r="A397" i="6"/>
  <c r="A158" i="6"/>
  <c r="A229" i="6"/>
  <c r="A148" i="6"/>
  <c r="A431" i="6"/>
  <c r="A187" i="6"/>
  <c r="G379" i="6"/>
  <c r="G364" i="6"/>
  <c r="G54" i="6"/>
  <c r="A62" i="1" s="1"/>
  <c r="G115" i="6"/>
  <c r="G120" i="6"/>
  <c r="G381" i="6"/>
  <c r="G369" i="6"/>
  <c r="A307" i="6"/>
  <c r="A345" i="6"/>
  <c r="A472" i="6"/>
  <c r="A290" i="6"/>
  <c r="A479" i="6"/>
  <c r="A327" i="6"/>
  <c r="A16" i="6"/>
  <c r="E98" i="9" s="1"/>
  <c r="A152" i="6"/>
  <c r="A300" i="6"/>
  <c r="A133" i="6"/>
  <c r="A281" i="6"/>
  <c r="A398" i="6"/>
  <c r="A222" i="6"/>
  <c r="G239" i="6"/>
  <c r="G205" i="6"/>
  <c r="A33" i="6"/>
  <c r="A86" i="9" s="1"/>
  <c r="A334" i="6"/>
  <c r="A313" i="6"/>
  <c r="A113" i="6"/>
  <c r="A236" i="6"/>
  <c r="A25" i="6"/>
  <c r="A255" i="9" s="1"/>
  <c r="A347" i="6"/>
  <c r="A114" i="6"/>
  <c r="A440" i="6"/>
  <c r="A425" i="6"/>
  <c r="G110" i="6"/>
  <c r="G295" i="6"/>
  <c r="G227" i="6"/>
  <c r="A342" i="6"/>
  <c r="A305" i="6"/>
  <c r="A105" i="6"/>
  <c r="A216" i="6"/>
  <c r="A17" i="6"/>
  <c r="A191" i="9" s="1"/>
  <c r="A363" i="6"/>
  <c r="A162" i="6"/>
  <c r="A448" i="6"/>
  <c r="A457" i="6"/>
  <c r="G137" i="6"/>
  <c r="G306" i="6"/>
  <c r="G302" i="6"/>
  <c r="G276" i="6"/>
  <c r="A42" i="6"/>
  <c r="A217" i="9" s="1"/>
  <c r="G65" i="6"/>
  <c r="A73" i="1" s="1"/>
  <c r="G37" i="6"/>
  <c r="A45" i="1" s="1"/>
  <c r="G22" i="6"/>
  <c r="A30" i="1" s="1"/>
  <c r="G464" i="6"/>
  <c r="G400" i="6"/>
  <c r="G336" i="6"/>
  <c r="G272" i="6"/>
  <c r="G208" i="6"/>
  <c r="G479" i="6"/>
  <c r="G394" i="6"/>
  <c r="G309" i="6"/>
  <c r="G223" i="6"/>
  <c r="G143" i="6"/>
  <c r="G79" i="6"/>
  <c r="A88" i="1" s="1"/>
  <c r="G435" i="6"/>
  <c r="G350" i="6"/>
  <c r="G265" i="6"/>
  <c r="G179" i="6"/>
  <c r="G397" i="6"/>
  <c r="G58" i="6"/>
  <c r="A66" i="1" s="1"/>
  <c r="G460" i="6"/>
  <c r="G376" i="6"/>
  <c r="G292" i="6"/>
  <c r="G204" i="6"/>
  <c r="G447" i="6"/>
  <c r="G335" i="6"/>
  <c r="G218" i="6"/>
  <c r="G119" i="6"/>
  <c r="G462" i="6"/>
  <c r="G345" i="6"/>
  <c r="G233" i="6"/>
  <c r="G450" i="6"/>
  <c r="G237" i="6"/>
  <c r="G109" i="6"/>
  <c r="G406" i="6"/>
  <c r="G235" i="6"/>
  <c r="G108" i="6"/>
  <c r="G402" i="6"/>
  <c r="G67" i="6"/>
  <c r="A75" i="1" s="1"/>
  <c r="B4" i="5"/>
  <c r="B6" i="9" s="1"/>
  <c r="G126" i="6"/>
  <c r="A9" i="2" s="1"/>
  <c r="G128" i="6"/>
  <c r="H2" i="2" s="1"/>
  <c r="A223" i="6"/>
  <c r="L238" i="5"/>
  <c r="L206" i="5"/>
  <c r="L182" i="5"/>
  <c r="L154" i="5"/>
  <c r="L122" i="5"/>
  <c r="L94" i="5"/>
  <c r="L70" i="5"/>
  <c r="L38" i="5"/>
  <c r="L10" i="5"/>
  <c r="L217" i="5"/>
  <c r="L204" i="5"/>
  <c r="L160" i="5"/>
  <c r="L123" i="5"/>
  <c r="L91" i="5"/>
  <c r="L48" i="5"/>
  <c r="L11" i="5"/>
  <c r="L227" i="5"/>
  <c r="L175" i="5"/>
  <c r="L143" i="5"/>
  <c r="L105" i="5"/>
  <c r="L63" i="5"/>
  <c r="L25" i="5"/>
  <c r="L195" i="5"/>
  <c r="L157" i="5"/>
  <c r="L120" i="5"/>
  <c r="L77" i="5"/>
  <c r="L45" i="5"/>
  <c r="L8" i="5"/>
  <c r="L223" i="5"/>
  <c r="L177" i="5"/>
  <c r="L145" i="5"/>
  <c r="L103" i="5"/>
  <c r="L33" i="5"/>
  <c r="L7" i="5"/>
  <c r="A104" i="6"/>
  <c r="A78" i="1" s="1"/>
  <c r="A202" i="6"/>
  <c r="A450" i="6"/>
  <c r="A369" i="6"/>
  <c r="A212" i="6"/>
  <c r="G156" i="6"/>
  <c r="G6" i="6"/>
  <c r="A11" i="1" s="1"/>
  <c r="A233" i="6"/>
  <c r="A62" i="6"/>
  <c r="A412" i="6"/>
  <c r="G305" i="6"/>
  <c r="A15" i="6"/>
  <c r="C130" i="9" s="1"/>
  <c r="A121" i="6"/>
  <c r="A135" i="6"/>
  <c r="A416" i="6"/>
  <c r="G210" i="6"/>
  <c r="G293" i="6"/>
  <c r="G395" i="6"/>
  <c r="A67" i="6"/>
  <c r="A89" i="9" s="1"/>
  <c r="A392" i="6"/>
  <c r="A66" i="6"/>
  <c r="A87" i="9" s="1"/>
  <c r="A239" i="6"/>
  <c r="A72" i="6"/>
  <c r="A117" i="9" s="1"/>
  <c r="A264" i="6"/>
  <c r="A169" i="6"/>
  <c r="A466" i="6"/>
  <c r="A286" i="6"/>
  <c r="G472" i="6"/>
  <c r="G361" i="6"/>
  <c r="G171" i="6"/>
  <c r="A374" i="6"/>
  <c r="A217" i="6"/>
  <c r="A284" i="6"/>
  <c r="A455" i="6"/>
  <c r="A384" i="6"/>
  <c r="A235" i="6"/>
  <c r="G422" i="6"/>
  <c r="G162" i="6"/>
  <c r="A126" i="6"/>
  <c r="A422" i="6"/>
  <c r="A149" i="6"/>
  <c r="A172" i="6"/>
  <c r="A191" i="6"/>
  <c r="A12" i="6"/>
  <c r="A6" i="9" s="1"/>
  <c r="A179" i="6"/>
  <c r="G157" i="6"/>
  <c r="G170" i="6"/>
  <c r="A41" i="6"/>
  <c r="G51" i="6"/>
  <c r="A59" i="1" s="1"/>
  <c r="G480" i="6"/>
  <c r="G384" i="6"/>
  <c r="G304" i="6"/>
  <c r="G224" i="6"/>
  <c r="G458" i="6"/>
  <c r="G351" i="6"/>
  <c r="G245" i="6"/>
  <c r="G478" i="6"/>
  <c r="G371" i="6"/>
  <c r="G243" i="6"/>
  <c r="G482" i="6"/>
  <c r="A38" i="6"/>
  <c r="A4" i="9" s="1"/>
  <c r="G55" i="6"/>
  <c r="A63" i="1" s="1"/>
  <c r="G396" i="6"/>
  <c r="G268" i="6"/>
  <c r="G164" i="6"/>
  <c r="G362" i="6"/>
  <c r="G191" i="6"/>
  <c r="G75" i="6"/>
  <c r="A84" i="1" s="1"/>
  <c r="G377" i="6"/>
  <c r="G206" i="6"/>
  <c r="G333" i="6"/>
  <c r="G130" i="6"/>
  <c r="G363" i="6"/>
  <c r="G152" i="6"/>
  <c r="G445" i="6"/>
  <c r="G21" i="6"/>
  <c r="A29" i="1" s="1"/>
  <c r="G56" i="6"/>
  <c r="A64" i="1" s="1"/>
  <c r="G436" i="6"/>
  <c r="G324" i="6"/>
  <c r="G212" i="6"/>
  <c r="G410" i="6"/>
  <c r="G261" i="6"/>
  <c r="G425" i="6"/>
  <c r="G275" i="6"/>
  <c r="G461" i="6"/>
  <c r="G183" i="6"/>
  <c r="G470" i="6"/>
  <c r="G246" i="6"/>
  <c r="G81" i="6"/>
  <c r="A90" i="1" s="1"/>
  <c r="G317" i="6"/>
  <c r="G149" i="6"/>
  <c r="G486" i="6"/>
  <c r="G315" i="6"/>
  <c r="G148" i="6"/>
  <c r="A43" i="6"/>
  <c r="A247" i="9" s="1"/>
  <c r="G17" i="6"/>
  <c r="A25" i="1" s="1"/>
  <c r="G452" i="6"/>
  <c r="G300" i="6"/>
  <c r="G485" i="6"/>
  <c r="G282" i="6"/>
  <c r="G103" i="6"/>
  <c r="G339" i="6"/>
  <c r="G493" i="6"/>
  <c r="G146" i="6"/>
  <c r="G342" i="6"/>
  <c r="G97" i="6"/>
  <c r="G285" i="6"/>
  <c r="G101" i="6"/>
  <c r="G337" i="6"/>
  <c r="G132" i="6"/>
  <c r="A401" i="6"/>
  <c r="A445" i="6"/>
  <c r="A50" i="6"/>
  <c r="A21" i="3" s="1"/>
  <c r="A163" i="6"/>
  <c r="A251" i="6"/>
  <c r="A468" i="6"/>
  <c r="A404" i="6"/>
  <c r="A340" i="6"/>
  <c r="A218" i="6"/>
  <c r="A90" i="6"/>
  <c r="A209" i="9" s="1"/>
  <c r="A467" i="6"/>
  <c r="A403" i="6"/>
  <c r="A339" i="6"/>
  <c r="A215" i="6"/>
  <c r="A87" i="6"/>
  <c r="A199" i="9" s="1"/>
  <c r="A31" i="6"/>
  <c r="A235" i="9" s="1"/>
  <c r="A96" i="6"/>
  <c r="A239" i="9" s="1"/>
  <c r="A160" i="6"/>
  <c r="A224" i="6"/>
  <c r="A288" i="6"/>
  <c r="A93" i="6"/>
  <c r="A229" i="9" s="1"/>
  <c r="A157" i="6"/>
  <c r="A221" i="6"/>
  <c r="A285" i="6"/>
  <c r="A478" i="6"/>
  <c r="A414" i="6"/>
  <c r="G444" i="6"/>
  <c r="G244" i="6"/>
  <c r="G346" i="6"/>
  <c r="G87" i="6"/>
  <c r="G270" i="6"/>
  <c r="G226" i="6"/>
  <c r="G331" i="6"/>
  <c r="G434" i="6"/>
  <c r="G138" i="6"/>
  <c r="G326" i="6"/>
  <c r="G89" i="6"/>
  <c r="A115" i="6"/>
  <c r="A489" i="6"/>
  <c r="A453" i="6"/>
  <c r="A488" i="6"/>
  <c r="A400" i="6"/>
  <c r="A298" i="6"/>
  <c r="A130" i="6"/>
  <c r="A463" i="6"/>
  <c r="A379" i="6"/>
  <c r="A255" i="6"/>
  <c r="A79" i="6"/>
  <c r="A151" i="9" s="1"/>
  <c r="A58" i="6"/>
  <c r="A49" i="9" s="1"/>
  <c r="A140" i="6"/>
  <c r="A228" i="6"/>
  <c r="A312" i="6"/>
  <c r="A73" i="6"/>
  <c r="A119" i="9" s="1"/>
  <c r="A161" i="6"/>
  <c r="A245" i="6"/>
  <c r="A329" i="6"/>
  <c r="A410" i="6"/>
  <c r="A346" i="6"/>
  <c r="A230" i="6"/>
  <c r="A102" i="6"/>
  <c r="A269" i="9" s="1"/>
  <c r="A40" i="6"/>
  <c r="G476" i="6"/>
  <c r="G280" i="6"/>
  <c r="G399" i="6"/>
  <c r="G131" i="6"/>
  <c r="G323" i="6"/>
  <c r="G322" i="6"/>
  <c r="A150" i="6"/>
  <c r="A318" i="6"/>
  <c r="A418" i="6"/>
  <c r="A297" i="6"/>
  <c r="A185" i="6"/>
  <c r="A69" i="6"/>
  <c r="A107" i="9" s="1"/>
  <c r="A280" i="6"/>
  <c r="A168" i="6"/>
  <c r="A56" i="6"/>
  <c r="A199" i="6"/>
  <c r="A383" i="6"/>
  <c r="A242" i="6"/>
  <c r="A408" i="6"/>
  <c r="A155" i="6"/>
  <c r="A393" i="6"/>
  <c r="A147" i="6"/>
  <c r="G142" i="6"/>
  <c r="G90" i="6"/>
  <c r="G455" i="6"/>
  <c r="G481" i="6"/>
  <c r="G281" i="6"/>
  <c r="G357" i="6"/>
  <c r="G456" i="6"/>
  <c r="G125" i="6"/>
  <c r="A8" i="2" s="1"/>
  <c r="G459" i="6"/>
  <c r="A391" i="6"/>
  <c r="L230" i="5"/>
  <c r="L202" i="5"/>
  <c r="L174" i="5"/>
  <c r="L142" i="5"/>
  <c r="L118" i="5"/>
  <c r="L90" i="5"/>
  <c r="L58" i="5"/>
  <c r="L30" i="5"/>
  <c r="L6" i="5"/>
  <c r="L241" i="5"/>
  <c r="L213" i="5"/>
  <c r="L187" i="5"/>
  <c r="L155" i="5"/>
  <c r="L117" i="5"/>
  <c r="L75" i="5"/>
  <c r="L37" i="5"/>
  <c r="L5" i="5"/>
  <c r="L211" i="5"/>
  <c r="L169" i="5"/>
  <c r="L132" i="5"/>
  <c r="L89" i="5"/>
  <c r="L57" i="5"/>
  <c r="L20" i="5"/>
  <c r="L232" i="5"/>
  <c r="L184" i="5"/>
  <c r="L152" i="5"/>
  <c r="L109" i="5"/>
  <c r="L72" i="5"/>
  <c r="L35" i="5"/>
  <c r="L215" i="5"/>
  <c r="L172" i="5"/>
  <c r="L129" i="5"/>
  <c r="L92" i="5"/>
  <c r="L12" i="5"/>
  <c r="L44" i="5"/>
  <c r="A475" i="6"/>
  <c r="G198" i="6"/>
  <c r="A92" i="6"/>
  <c r="G112" i="6"/>
  <c r="A4" i="6"/>
  <c r="A5" i="9" s="1"/>
  <c r="G424" i="6"/>
  <c r="A142" i="6"/>
  <c r="A145" i="6"/>
  <c r="A303" i="6"/>
  <c r="A91" i="6"/>
  <c r="A211" i="9" s="1"/>
  <c r="G178" i="6"/>
  <c r="A310" i="6"/>
  <c r="A18" i="6"/>
  <c r="C192" i="9" s="1"/>
  <c r="A343" i="6"/>
  <c r="A361" i="6"/>
  <c r="G161" i="6"/>
  <c r="A32" i="6"/>
  <c r="A84" i="9" s="1"/>
  <c r="G366" i="6"/>
  <c r="G257" i="6"/>
  <c r="G12" i="6"/>
  <c r="A20" i="1" s="1"/>
  <c r="A477" i="6"/>
  <c r="A315" i="6"/>
  <c r="A352" i="6"/>
  <c r="A447" i="6"/>
  <c r="A175" i="6"/>
  <c r="A116" i="6"/>
  <c r="A14" i="6"/>
  <c r="A38" i="9" s="1"/>
  <c r="A209" i="6"/>
  <c r="A426" i="6"/>
  <c r="A174" i="6"/>
  <c r="G308" i="6"/>
  <c r="G169" i="6"/>
  <c r="A94" i="6"/>
  <c r="A231" i="9" s="1"/>
  <c r="A406" i="6"/>
  <c r="A165" i="6"/>
  <c r="A180" i="6"/>
  <c r="A159" i="6"/>
  <c r="A27" i="6"/>
  <c r="A258" i="9" s="1"/>
  <c r="A480" i="6"/>
  <c r="A55" i="6"/>
  <c r="G117" i="6"/>
  <c r="G155" i="6"/>
  <c r="A206" i="6"/>
  <c r="A482" i="6"/>
  <c r="A54" i="6"/>
  <c r="A47" i="3" s="1"/>
  <c r="A7" i="5"/>
  <c r="A476" i="6"/>
  <c r="L198" i="5"/>
  <c r="L138" i="5"/>
  <c r="L78" i="5"/>
  <c r="L26" i="5"/>
  <c r="L233" i="5"/>
  <c r="L228" i="5"/>
  <c r="L144" i="5"/>
  <c r="L69" i="5"/>
  <c r="L164" i="5"/>
  <c r="L84" i="5"/>
  <c r="L4" i="5"/>
  <c r="L179" i="5"/>
  <c r="L99" i="5"/>
  <c r="L24" i="5"/>
  <c r="A5" i="5"/>
  <c r="A200" i="6"/>
  <c r="L186" i="5"/>
  <c r="L134" i="5"/>
  <c r="L74" i="5"/>
  <c r="L14" i="5"/>
  <c r="L229" i="5"/>
  <c r="L212" i="5"/>
  <c r="L133" i="5"/>
  <c r="L59" i="5"/>
  <c r="L243" i="5"/>
  <c r="L148" i="5"/>
  <c r="L79" i="5"/>
  <c r="L163" i="5"/>
  <c r="L93" i="5"/>
  <c r="L13" i="5"/>
  <c r="L188" i="5"/>
  <c r="L113" i="5"/>
  <c r="L49" i="5"/>
  <c r="A52" i="6"/>
  <c r="A61" i="3" s="1"/>
  <c r="A491" i="6"/>
  <c r="A107" i="6"/>
  <c r="A486" i="6"/>
  <c r="A98" i="6"/>
  <c r="G367" i="6"/>
  <c r="A51" i="6"/>
  <c r="A55" i="3" s="1"/>
  <c r="G78" i="6"/>
  <c r="A87" i="1" s="1"/>
  <c r="G316" i="6"/>
  <c r="G102" i="6"/>
  <c r="A331" i="6"/>
  <c r="A226" i="6"/>
  <c r="A103" i="6"/>
  <c r="A271" i="9" s="1"/>
  <c r="A59" i="6"/>
  <c r="A51" i="9" s="1"/>
  <c r="A366" i="6"/>
  <c r="G426" i="6"/>
  <c r="A182" i="6"/>
  <c r="A65" i="6"/>
  <c r="A81" i="9" s="1"/>
  <c r="A271" i="6"/>
  <c r="A283" i="6"/>
  <c r="A270" i="6"/>
  <c r="A324" i="6"/>
  <c r="A71" i="6"/>
  <c r="A111" i="9" s="1"/>
  <c r="A266" i="6"/>
  <c r="A195" i="6"/>
  <c r="G465" i="6"/>
  <c r="G216" i="6"/>
  <c r="G24" i="6"/>
  <c r="A32" i="1" s="1"/>
  <c r="G19" i="6"/>
  <c r="A27" i="1" s="1"/>
  <c r="G432" i="6"/>
  <c r="G320" i="6"/>
  <c r="G192" i="6"/>
  <c r="G415" i="6"/>
  <c r="G266" i="6"/>
  <c r="G111" i="6"/>
  <c r="G414" i="6"/>
  <c r="G286" i="6"/>
  <c r="G439" i="6"/>
  <c r="G63" i="6"/>
  <c r="A71" i="1" s="1"/>
  <c r="G40" i="6"/>
  <c r="A48" i="1" s="1"/>
  <c r="G356" i="6"/>
  <c r="G228" i="6"/>
  <c r="G389" i="6"/>
  <c r="G165" i="6"/>
  <c r="G430" i="6"/>
  <c r="G259" i="6"/>
  <c r="G279" i="6"/>
  <c r="G491" i="6"/>
  <c r="G193" i="6"/>
  <c r="A44" i="6"/>
  <c r="A5" i="3" s="1"/>
  <c r="G25" i="6"/>
  <c r="A33" i="1" s="1"/>
  <c r="G468" i="6"/>
  <c r="G296" i="6"/>
  <c r="G490" i="6"/>
  <c r="G298" i="6"/>
  <c r="G91" i="6"/>
  <c r="G355" i="6"/>
  <c r="G163" i="6"/>
  <c r="G141" i="6"/>
  <c r="G353" i="6"/>
  <c r="G113" i="6"/>
  <c r="G274" i="6"/>
  <c r="G53" i="6"/>
  <c r="A61" i="1" s="1"/>
  <c r="G213" i="6"/>
  <c r="G258" i="6"/>
  <c r="G118" i="6"/>
  <c r="G433" i="6"/>
  <c r="A449" i="6"/>
  <c r="A75" i="6"/>
  <c r="A139" i="9" s="1"/>
  <c r="A492" i="6"/>
  <c r="A348" i="6"/>
  <c r="A74" i="6"/>
  <c r="A351" i="6"/>
  <c r="A95" i="6"/>
  <c r="A233" i="9" s="1"/>
  <c r="A136" i="6"/>
  <c r="A308" i="6"/>
  <c r="A129" i="6"/>
  <c r="A273" i="6"/>
  <c r="A390" i="6"/>
  <c r="A238" i="6"/>
  <c r="A23" i="6"/>
  <c r="F162" i="9" s="1"/>
  <c r="G382" i="6"/>
  <c r="G255" i="6"/>
  <c r="G232" i="6"/>
  <c r="G30" i="6"/>
  <c r="A38" i="1" s="1"/>
  <c r="A198" i="6"/>
  <c r="A362" i="6"/>
  <c r="A454" i="6"/>
  <c r="A265" i="6"/>
  <c r="A137" i="6"/>
  <c r="A26" i="6"/>
  <c r="A136" i="9" s="1"/>
  <c r="A248" i="6"/>
  <c r="A120" i="6"/>
  <c r="A8" i="6"/>
  <c r="A127" i="9" s="1"/>
  <c r="A207" i="6"/>
  <c r="A399" i="6"/>
  <c r="A49" i="6"/>
  <c r="A51" i="3" s="1"/>
  <c r="A258" i="6"/>
  <c r="A424" i="6"/>
  <c r="A219" i="6"/>
  <c r="A409" i="6"/>
  <c r="A275" i="6"/>
  <c r="G177" i="6"/>
  <c r="G96" i="6"/>
  <c r="G92" i="6"/>
  <c r="G93" i="6"/>
  <c r="G211" i="6"/>
  <c r="G147" i="6"/>
  <c r="G469" i="6"/>
  <c r="G392" i="6"/>
  <c r="A446" i="6"/>
  <c r="A301" i="6"/>
  <c r="A205" i="6"/>
  <c r="A125" i="6"/>
  <c r="A272" i="6"/>
  <c r="A192" i="6"/>
  <c r="A112" i="6"/>
  <c r="A13" i="6"/>
  <c r="A8" i="3" s="1"/>
  <c r="A151" i="6"/>
  <c r="A311" i="6"/>
  <c r="A419" i="6"/>
  <c r="A19" i="6"/>
  <c r="D222" i="9" s="1"/>
  <c r="A186" i="6"/>
  <c r="A356" i="6"/>
  <c r="A436" i="6"/>
  <c r="A123" i="6"/>
  <c r="A291" i="6"/>
  <c r="A299" i="6"/>
  <c r="A337" i="6"/>
  <c r="G166" i="6"/>
  <c r="G454" i="6"/>
  <c r="G221" i="6"/>
  <c r="G134" i="6"/>
  <c r="G407" i="6"/>
  <c r="G398" i="6"/>
  <c r="G175" i="6"/>
  <c r="G431" i="6"/>
  <c r="G340" i="6"/>
  <c r="G31" i="6"/>
  <c r="A39" i="1" s="1"/>
  <c r="G187" i="6"/>
  <c r="G401" i="6"/>
  <c r="G413" i="6"/>
  <c r="G299" i="6"/>
  <c r="G247" i="6"/>
  <c r="G238" i="6"/>
  <c r="G10" i="6"/>
  <c r="A18" i="1" s="1"/>
  <c r="G341" i="6"/>
  <c r="G236" i="6"/>
  <c r="G408" i="6"/>
  <c r="G123" i="6"/>
  <c r="A5" i="2" s="1"/>
  <c r="G86" i="6"/>
  <c r="G449" i="6"/>
  <c r="G386" i="6"/>
  <c r="G318" i="6"/>
  <c r="G139" i="6"/>
  <c r="G421" i="6"/>
  <c r="G312" i="6"/>
  <c r="G484" i="6"/>
  <c r="G66" i="6"/>
  <c r="A74" i="1" s="1"/>
  <c r="G201" i="6"/>
  <c r="G393" i="6"/>
  <c r="G159" i="6"/>
  <c r="G330" i="6"/>
  <c r="G176" i="6"/>
  <c r="G352" i="6"/>
  <c r="G496" i="6"/>
  <c r="G38" i="6"/>
  <c r="A46" i="1" s="1"/>
  <c r="G35" i="6"/>
  <c r="A43" i="1" s="1"/>
  <c r="G310" i="6"/>
  <c r="A365" i="6"/>
  <c r="A459" i="6"/>
  <c r="A124" i="6"/>
  <c r="A382" i="6"/>
  <c r="G262" i="6"/>
  <c r="A234" i="6"/>
  <c r="A328" i="6"/>
  <c r="G385" i="6"/>
  <c r="A118" i="6"/>
  <c r="A89" i="6"/>
  <c r="A203" i="9" s="1"/>
  <c r="A367" i="6"/>
  <c r="A20" i="6"/>
  <c r="E40" i="9" s="1"/>
  <c r="G253" i="6"/>
  <c r="A322" i="6"/>
  <c r="A402" i="6"/>
  <c r="A427" i="6"/>
  <c r="G8" i="6"/>
  <c r="A16" i="1" s="1"/>
  <c r="A78" i="6"/>
  <c r="A149" i="9" s="1"/>
  <c r="A405" i="6"/>
  <c r="L55" i="5"/>
  <c r="L156" i="5"/>
  <c r="L51" i="5"/>
  <c r="L208" i="5"/>
  <c r="L111" i="5"/>
  <c r="L16" i="5"/>
  <c r="L176" i="5"/>
  <c r="L102" i="5"/>
  <c r="L218" i="5"/>
  <c r="S3" i="5"/>
  <c r="G360" i="6"/>
  <c r="G107" i="6"/>
  <c r="G327" i="6"/>
  <c r="G347" i="6"/>
  <c r="A353" i="6"/>
  <c r="A227" i="6"/>
  <c r="A460" i="6"/>
  <c r="A306" i="6"/>
  <c r="A471" i="6"/>
  <c r="A319" i="6"/>
  <c r="A34" i="6"/>
  <c r="A27" i="9" s="1"/>
  <c r="A196" i="6"/>
  <c r="A9" i="6"/>
  <c r="A157" i="9" s="1"/>
  <c r="A153" i="6"/>
  <c r="A325" i="6"/>
  <c r="A370" i="6"/>
  <c r="A190" i="6"/>
  <c r="G429" i="6"/>
  <c r="G451" i="6"/>
  <c r="G319" i="6"/>
  <c r="G328" i="6"/>
  <c r="G28" i="6"/>
  <c r="A36" i="1" s="1"/>
  <c r="A70" i="6"/>
  <c r="A109" i="9" s="1"/>
  <c r="A262" i="6"/>
  <c r="A378" i="6"/>
  <c r="A474" i="6"/>
  <c r="A225" i="6"/>
  <c r="A117" i="6"/>
  <c r="A332" i="6"/>
  <c r="A204" i="6"/>
  <c r="A100" i="6"/>
  <c r="A261" i="9" s="1"/>
  <c r="A45" i="6"/>
  <c r="A37" i="3" s="1"/>
  <c r="A295" i="6"/>
  <c r="A423" i="6"/>
  <c r="A82" i="6"/>
  <c r="A171" i="9" s="1"/>
  <c r="A336" i="6"/>
  <c r="A444" i="6"/>
  <c r="A373" i="6"/>
  <c r="A203" i="6"/>
  <c r="A385" i="6"/>
  <c r="G251" i="6"/>
  <c r="G199" i="6"/>
  <c r="G145" i="6"/>
  <c r="G136" i="6"/>
  <c r="G334" i="6"/>
  <c r="G207" i="6"/>
  <c r="G196" i="6"/>
  <c r="G59" i="6"/>
  <c r="A67" i="1" s="1"/>
  <c r="G68" i="6"/>
  <c r="A76" i="1" s="1"/>
  <c r="A462" i="6"/>
  <c r="A269" i="6"/>
  <c r="A189" i="6"/>
  <c r="A109" i="6"/>
  <c r="A5" i="6"/>
  <c r="A35" i="9" s="1"/>
  <c r="A256" i="6"/>
  <c r="A176" i="6"/>
  <c r="A80" i="6"/>
  <c r="A24" i="6"/>
  <c r="A12" i="9" s="1"/>
  <c r="A183" i="6"/>
  <c r="A355" i="6"/>
  <c r="A435" i="6"/>
  <c r="A60" i="6"/>
  <c r="A57" i="9" s="1"/>
  <c r="A250" i="6"/>
  <c r="A372" i="6"/>
  <c r="A452" i="6"/>
  <c r="A357" i="6"/>
  <c r="A377" i="6"/>
  <c r="A381" i="6"/>
  <c r="A465" i="6"/>
  <c r="G219" i="6"/>
  <c r="G73" i="6"/>
  <c r="A82" i="1" s="1"/>
  <c r="G338" i="6"/>
  <c r="G203" i="6"/>
  <c r="G104" i="6"/>
  <c r="G190" i="6"/>
  <c r="G446" i="6"/>
  <c r="G234" i="6"/>
  <c r="G188" i="6"/>
  <c r="G372" i="6"/>
  <c r="G57" i="6"/>
  <c r="A65" i="1" s="1"/>
  <c r="G230" i="6"/>
  <c r="G443" i="6"/>
  <c r="G189" i="6"/>
  <c r="G466" i="6"/>
  <c r="G417" i="6"/>
  <c r="G301" i="6"/>
  <c r="G313" i="6"/>
  <c r="G151" i="6"/>
  <c r="G378" i="6"/>
  <c r="G264" i="6"/>
  <c r="G492" i="6"/>
  <c r="G62" i="6"/>
  <c r="A70" i="1" s="1"/>
  <c r="G88" i="6"/>
  <c r="G150" i="6"/>
  <c r="G403" i="6"/>
  <c r="G250" i="6"/>
  <c r="G474" i="6"/>
  <c r="G332" i="6"/>
  <c r="G26" i="6"/>
  <c r="A34" i="1" s="1"/>
  <c r="G311" i="6"/>
  <c r="G222" i="6"/>
  <c r="G457" i="6"/>
  <c r="G181" i="6"/>
  <c r="G373" i="6"/>
  <c r="G240" i="6"/>
  <c r="G368" i="6"/>
  <c r="G50" i="6"/>
  <c r="A58" i="1" s="1"/>
  <c r="G4" i="6"/>
  <c r="A9" i="1" s="1"/>
  <c r="G404" i="6"/>
  <c r="G76" i="6"/>
  <c r="A85" i="1" s="1"/>
  <c r="A389" i="6"/>
  <c r="A415" i="6"/>
  <c r="A276" i="6"/>
  <c r="G39" i="6"/>
  <c r="A47" i="1" s="1"/>
  <c r="A417" i="6"/>
  <c r="A395" i="6"/>
  <c r="A261" i="6"/>
  <c r="G98" i="6"/>
  <c r="A338" i="6"/>
  <c r="A232" i="6"/>
  <c r="A407" i="6"/>
  <c r="A473" i="6"/>
  <c r="G269" i="6"/>
  <c r="G314" i="6"/>
  <c r="A106" i="6"/>
  <c r="G365" i="6"/>
  <c r="A156" i="6"/>
  <c r="G9" i="6"/>
  <c r="A17" i="1" s="1"/>
  <c r="A231" i="6"/>
  <c r="A243" i="6"/>
  <c r="L87" i="5"/>
  <c r="L199" i="5"/>
  <c r="L67" i="5"/>
  <c r="L224" i="5"/>
  <c r="L121" i="5"/>
  <c r="L32" i="5"/>
  <c r="L181" i="5"/>
  <c r="L110" i="5"/>
  <c r="L222" i="5"/>
  <c r="S4" i="5"/>
  <c r="B7" i="5"/>
  <c r="B96" i="9" s="1"/>
  <c r="B8" i="5"/>
  <c r="B128" i="9" s="1"/>
  <c r="E33" i="3"/>
  <c r="E34" i="3"/>
  <c r="E32" i="3"/>
  <c r="C32" i="3"/>
  <c r="C33" i="3"/>
  <c r="C34" i="3"/>
  <c r="E63" i="3"/>
  <c r="D56" i="3"/>
  <c r="D63" i="3"/>
  <c r="C56" i="3"/>
  <c r="C63" i="3"/>
  <c r="C58" i="3"/>
  <c r="C59" i="3"/>
  <c r="D32" i="3"/>
  <c r="D33" i="3"/>
  <c r="D34" i="3"/>
  <c r="D24" i="3"/>
  <c r="G94" i="6"/>
  <c r="A144" i="6"/>
  <c r="A154" i="6"/>
  <c r="A164" i="6"/>
  <c r="G71" i="6"/>
  <c r="A80" i="1" s="1"/>
  <c r="G41" i="6"/>
  <c r="A49" i="1" s="1"/>
  <c r="B10" i="5"/>
  <c r="B188" i="9" s="1"/>
  <c r="Z4" i="5"/>
  <c r="A10" i="6"/>
  <c r="A187" i="9" s="1"/>
  <c r="G42" i="6"/>
  <c r="A50" i="1" s="1"/>
  <c r="A15" i="5"/>
  <c r="B6" i="3" s="1"/>
  <c r="B14" i="5"/>
  <c r="B39" i="3" s="1"/>
  <c r="G106" i="6"/>
  <c r="G248" i="6"/>
  <c r="A257" i="6"/>
  <c r="G423" i="6"/>
  <c r="G174" i="6"/>
  <c r="A387" i="6"/>
  <c r="A57" i="6"/>
  <c r="A47" i="9" s="1"/>
  <c r="L131" i="5"/>
  <c r="A360" i="6"/>
  <c r="G416" i="6"/>
  <c r="A241" i="6"/>
  <c r="A341" i="6"/>
  <c r="A6" i="6"/>
  <c r="A65" i="9" s="1"/>
  <c r="A9" i="5"/>
  <c r="Z6" i="5"/>
  <c r="G14" i="6"/>
  <c r="A22" i="1" s="1"/>
  <c r="G27" i="6"/>
  <c r="A35" i="1" s="1"/>
  <c r="B11" i="5"/>
  <c r="B218" i="9" s="1"/>
  <c r="B13" i="5"/>
  <c r="B7" i="3" s="1"/>
  <c r="G74" i="6"/>
  <c r="A83" i="1" s="1"/>
  <c r="A22" i="6"/>
  <c r="E71" i="9" s="1"/>
  <c r="L191" i="5"/>
  <c r="G387" i="6"/>
  <c r="A128" i="6"/>
  <c r="A326" i="6"/>
  <c r="G354" i="6"/>
  <c r="A97" i="6"/>
  <c r="A241" i="9" s="1"/>
  <c r="G420" i="6"/>
  <c r="G290" i="6"/>
  <c r="A485" i="6"/>
  <c r="L196" i="5"/>
  <c r="B9" i="5"/>
  <c r="B158" i="9" s="1"/>
  <c r="Z5" i="5"/>
  <c r="G46" i="6"/>
  <c r="A54" i="1" s="1"/>
  <c r="G45" i="6"/>
  <c r="A53" i="1" s="1"/>
  <c r="A11" i="5"/>
  <c r="A3" i="6"/>
  <c r="A14" i="1" s="1"/>
  <c r="G100" i="6"/>
  <c r="G195" i="6"/>
  <c r="G329" i="6"/>
  <c r="A254" i="6"/>
  <c r="L209" i="5"/>
  <c r="A141" i="6"/>
  <c r="G172" i="6"/>
  <c r="G32" i="6"/>
  <c r="A40" i="1" s="1"/>
  <c r="G463" i="6"/>
  <c r="A119" i="6"/>
  <c r="A487" i="6"/>
  <c r="S7" i="5"/>
  <c r="G34" i="6"/>
  <c r="A42" i="1" s="1"/>
  <c r="G44" i="6"/>
  <c r="A52" i="1" s="1"/>
  <c r="A10" i="5"/>
  <c r="A47" i="6"/>
  <c r="A15" i="3" s="1"/>
  <c r="G7" i="6"/>
  <c r="A429" i="6"/>
  <c r="A208" i="6"/>
  <c r="G167" i="6"/>
  <c r="G229" i="6"/>
  <c r="G287" i="6"/>
  <c r="A249" i="6"/>
  <c r="A3" i="5"/>
  <c r="G36" i="6"/>
  <c r="A44" i="1" s="1"/>
  <c r="G18" i="6"/>
  <c r="A26" i="1"/>
  <c r="A278" i="6"/>
  <c r="G391" i="6"/>
  <c r="A220" i="6"/>
  <c r="G349" i="6"/>
  <c r="G214" i="6"/>
  <c r="G20" i="6"/>
  <c r="A28" i="1" s="1"/>
  <c r="S6" i="5"/>
  <c r="G49" i="6"/>
  <c r="A57" i="1" s="1"/>
  <c r="G70" i="6"/>
  <c r="A79" i="1" s="1"/>
  <c r="B12" i="5"/>
  <c r="B248" i="9" s="1"/>
  <c r="A13" i="5"/>
  <c r="G84" i="6"/>
  <c r="A12" i="1" s="1"/>
  <c r="G475" i="6"/>
  <c r="A53" i="6"/>
  <c r="A63" i="3" s="1"/>
  <c r="G427" i="6"/>
  <c r="G380" i="6"/>
  <c r="G288" i="6"/>
  <c r="A428" i="6"/>
  <c r="A490" i="6"/>
  <c r="G135" i="6"/>
  <c r="G471" i="6"/>
  <c r="A252" i="6"/>
  <c r="A388" i="6"/>
  <c r="G241" i="6"/>
  <c r="G260" i="6"/>
  <c r="A289" i="6"/>
  <c r="G231" i="6"/>
  <c r="A21" i="6"/>
  <c r="G43" i="6"/>
  <c r="A51" i="1" s="1"/>
  <c r="A12" i="5"/>
  <c r="G85" i="6"/>
  <c r="A13" i="1" s="1"/>
  <c r="G405" i="6"/>
  <c r="G390" i="6"/>
  <c r="A304" i="6"/>
  <c r="G122" i="6"/>
  <c r="A4" i="2" s="1"/>
  <c r="Z7" i="5"/>
  <c r="A11" i="6"/>
  <c r="A6" i="3" s="1"/>
  <c r="G47" i="6"/>
  <c r="A55" i="1" s="1"/>
  <c r="B15" i="5"/>
  <c r="A14" i="5"/>
  <c r="Z3" i="5"/>
  <c r="G48" i="6"/>
  <c r="A56" i="1" s="1"/>
  <c r="G72" i="6"/>
  <c r="A81" i="1" s="1"/>
  <c r="E65" i="3"/>
  <c r="E66" i="3"/>
  <c r="E64" i="3"/>
  <c r="D65" i="3"/>
  <c r="D66" i="3"/>
  <c r="D64" i="3"/>
  <c r="C64" i="3"/>
  <c r="C65" i="3"/>
  <c r="C66" i="3"/>
  <c r="A39" i="9"/>
  <c r="A9" i="9"/>
  <c r="A10" i="3"/>
  <c r="A251" i="9"/>
  <c r="A42" i="3"/>
  <c r="A238" i="9"/>
  <c r="A53" i="3"/>
  <c r="A16" i="3"/>
  <c r="A219" i="9"/>
  <c r="G1" i="1"/>
  <c r="A98" i="9"/>
  <c r="A29" i="3"/>
  <c r="C98" i="9"/>
  <c r="C190" i="9"/>
  <c r="C160" i="9"/>
  <c r="A4" i="3"/>
  <c r="A166" i="9" l="1"/>
  <c r="E130" i="9"/>
  <c r="A58" i="3"/>
  <c r="A14" i="3"/>
  <c r="F252" i="9"/>
  <c r="A206" i="9"/>
  <c r="A54" i="9"/>
  <c r="A146" i="9"/>
  <c r="A266" i="9"/>
  <c r="F44" i="3"/>
  <c r="A72" i="9"/>
  <c r="F70" i="9"/>
  <c r="F10" i="9"/>
  <c r="A265" i="9"/>
  <c r="A114" i="9"/>
  <c r="A135" i="9"/>
  <c r="F40" i="9"/>
  <c r="A24" i="9"/>
  <c r="A236" i="9"/>
  <c r="A26" i="3"/>
  <c r="F132" i="9"/>
  <c r="F192" i="9"/>
  <c r="F222" i="9"/>
  <c r="A102" i="9"/>
  <c r="A175" i="9"/>
  <c r="A148" i="9"/>
  <c r="A268" i="9"/>
  <c r="A56" i="9"/>
  <c r="A26" i="9"/>
  <c r="A226" i="9"/>
  <c r="A178" i="9"/>
  <c r="A208" i="9"/>
  <c r="A28" i="3"/>
  <c r="A116" i="9"/>
  <c r="A68" i="9"/>
  <c r="C70" i="9"/>
  <c r="A196" i="9"/>
  <c r="A60" i="3"/>
  <c r="E41" i="3"/>
  <c r="D70" i="9"/>
  <c r="D44" i="3"/>
  <c r="F1" i="9"/>
  <c r="F1" i="3"/>
  <c r="A131" i="9"/>
  <c r="A99" i="9"/>
  <c r="A254" i="9"/>
  <c r="A194" i="9"/>
  <c r="A69" i="9"/>
  <c r="C9" i="3"/>
  <c r="A218" i="9"/>
  <c r="C38" i="9"/>
  <c r="C68" i="9"/>
  <c r="C8" i="9"/>
  <c r="A168" i="9"/>
  <c r="C220" i="9"/>
  <c r="C250" i="9"/>
  <c r="A67" i="9"/>
  <c r="A138" i="9"/>
  <c r="E192" i="9"/>
  <c r="C41" i="3"/>
  <c r="A40" i="3"/>
  <c r="A46" i="9"/>
  <c r="A129" i="9"/>
  <c r="A16" i="9"/>
  <c r="A106" i="9"/>
  <c r="A50" i="3"/>
  <c r="E100" i="9"/>
  <c r="E70" i="9"/>
  <c r="E222" i="9"/>
  <c r="E12" i="3"/>
  <c r="E132" i="9"/>
  <c r="E162" i="9"/>
  <c r="E252" i="9"/>
  <c r="A31" i="3"/>
  <c r="C71" i="9"/>
  <c r="E223" i="9"/>
  <c r="A228" i="9"/>
  <c r="A18" i="3"/>
  <c r="A224" i="9"/>
  <c r="A83" i="9"/>
  <c r="A256" i="9"/>
  <c r="E44" i="3"/>
  <c r="C40" i="9"/>
  <c r="A76" i="9"/>
  <c r="F100" i="9"/>
  <c r="A161" i="9"/>
  <c r="C223" i="9"/>
  <c r="A44" i="9"/>
  <c r="A113" i="9"/>
  <c r="A221" i="9"/>
  <c r="D132" i="9"/>
  <c r="D12" i="3"/>
  <c r="D252" i="9"/>
  <c r="A19" i="3"/>
  <c r="A176" i="9"/>
  <c r="A46" i="3"/>
  <c r="A145" i="9"/>
  <c r="D71" i="9"/>
  <c r="A104" i="9"/>
  <c r="A134" i="9"/>
  <c r="A249" i="9"/>
  <c r="A189" i="9"/>
  <c r="A198" i="9"/>
  <c r="F12" i="3"/>
  <c r="A97" i="9"/>
  <c r="D162" i="9"/>
  <c r="D223" i="9"/>
  <c r="A37" i="9"/>
  <c r="A7" i="9"/>
  <c r="D100" i="9"/>
  <c r="C10" i="9"/>
  <c r="B38" i="3"/>
  <c r="A130" i="9"/>
  <c r="C162" i="9"/>
  <c r="A213" i="9"/>
  <c r="A74" i="9"/>
  <c r="A31" i="9"/>
  <c r="A9" i="3"/>
  <c r="E190" i="9"/>
  <c r="E250" i="9"/>
  <c r="A158" i="9"/>
  <c r="C252" i="9"/>
  <c r="C132" i="9"/>
  <c r="A14" i="9"/>
  <c r="A195" i="9"/>
  <c r="A42" i="9"/>
  <c r="E10" i="9"/>
  <c r="A159" i="9"/>
  <c r="E68" i="9"/>
  <c r="A190" i="9"/>
  <c r="A57" i="3"/>
  <c r="E38" i="9"/>
  <c r="A248" i="9"/>
  <c r="C12" i="3"/>
  <c r="A243" i="9"/>
  <c r="A38" i="3"/>
  <c r="A225" i="9"/>
  <c r="A165" i="9"/>
  <c r="A205" i="9"/>
  <c r="A73" i="9"/>
  <c r="A65" i="3"/>
  <c r="E9" i="3"/>
  <c r="A273" i="9"/>
  <c r="A23" i="9"/>
  <c r="A91" i="9"/>
  <c r="C100" i="9"/>
  <c r="A7" i="3"/>
  <c r="A153" i="9"/>
  <c r="A53" i="9"/>
  <c r="D10" i="9"/>
  <c r="C44" i="3"/>
  <c r="A188" i="9"/>
  <c r="A128" i="9"/>
  <c r="A61" i="9"/>
  <c r="A250" i="9"/>
  <c r="A36" i="9"/>
  <c r="A41" i="3"/>
  <c r="A43" i="9"/>
  <c r="A164" i="9"/>
  <c r="D192" i="9"/>
  <c r="D40" i="9"/>
  <c r="A183" i="9"/>
  <c r="A25" i="3"/>
  <c r="A220" i="9"/>
  <c r="A8" i="9"/>
  <c r="A23" i="3"/>
  <c r="E220" i="9"/>
  <c r="E8" i="9"/>
  <c r="C222" i="9"/>
  <c r="A96" i="9"/>
  <c r="A13" i="9"/>
  <c r="A121" i="9"/>
  <c r="A160" i="9"/>
  <c r="E160" i="9"/>
  <c r="A39" i="3"/>
  <c r="A66" i="9"/>
  <c r="A103" i="9"/>
</calcChain>
</file>

<file path=xl/sharedStrings.xml><?xml version="1.0" encoding="utf-8"?>
<sst xmlns="http://schemas.openxmlformats.org/spreadsheetml/2006/main" count="1617" uniqueCount="1098">
  <si>
    <t>Selected coverage indicator</t>
  </si>
  <si>
    <t>Year 1</t>
  </si>
  <si>
    <t>Year 2</t>
  </si>
  <si>
    <t>Year 3</t>
  </si>
  <si>
    <t>Insert year</t>
  </si>
  <si>
    <t>#</t>
  </si>
  <si>
    <t>Year</t>
  </si>
  <si>
    <t>Data source</t>
  </si>
  <si>
    <t>Comments</t>
  </si>
  <si>
    <t>Current national coverage</t>
  </si>
  <si>
    <t>Insert latest results</t>
  </si>
  <si>
    <t>%</t>
  </si>
  <si>
    <t>Language</t>
  </si>
  <si>
    <t>English</t>
  </si>
  <si>
    <r>
      <rPr>
        <b/>
        <u/>
        <sz val="11"/>
        <rFont val="Arial"/>
        <family val="2"/>
      </rPr>
      <t>English</t>
    </r>
    <r>
      <rPr>
        <b/>
        <sz val="11"/>
        <rFont val="Arial"/>
        <family val="2"/>
      </rPr>
      <t xml:space="preserve">: </t>
    </r>
    <r>
      <rPr>
        <sz val="11"/>
        <rFont val="Arial"/>
        <family val="2"/>
      </rPr>
      <t>Choose the language in the Instructions tab (líne B6)</t>
    </r>
  </si>
  <si>
    <t>Spanish</t>
  </si>
  <si>
    <t>Instructions</t>
  </si>
  <si>
    <t>Label</t>
  </si>
  <si>
    <t>French</t>
  </si>
  <si>
    <t>Priority Module</t>
  </si>
  <si>
    <t>Comments / Assumptions</t>
  </si>
  <si>
    <t>Indicador de cobertura seleccionado</t>
  </si>
  <si>
    <t xml:space="preserve">Cobertura nacional actual </t>
  </si>
  <si>
    <t>Inserte los últimos resultados</t>
  </si>
  <si>
    <t>Año</t>
  </si>
  <si>
    <t>Año 1</t>
  </si>
  <si>
    <t>Año 2</t>
  </si>
  <si>
    <t>Año 3</t>
  </si>
  <si>
    <t>Fuente de datos</t>
  </si>
  <si>
    <t>Comentarios</t>
  </si>
  <si>
    <t>Necesidades estimadas actuales del país</t>
  </si>
  <si>
    <t>Tuberculosis</t>
  </si>
  <si>
    <t xml:space="preserve">Carefully read the instructions in the "Instructions" tab before completing the programmatic gap analysis table. 
The instructions have been tailored to each specific module/intervention. </t>
  </si>
  <si>
    <t>Component</t>
  </si>
  <si>
    <t>Applicant Type</t>
  </si>
  <si>
    <t>Modules</t>
  </si>
  <si>
    <t>Please select…</t>
  </si>
  <si>
    <t>Please read the Instructions sheet carefully before completing the programmatic gap tables.</t>
  </si>
  <si>
    <t>Applicant</t>
  </si>
  <si>
    <t>Afghanistan</t>
  </si>
  <si>
    <t>Albania</t>
  </si>
  <si>
    <t>Algeria</t>
  </si>
  <si>
    <t>Andorra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</si>
  <si>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</si>
  <si>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</si>
  <si>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</si>
  <si>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</si>
  <si>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</si>
  <si>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</si>
  <si>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</si>
  <si>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</si>
  <si>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</si>
  <si>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</si>
  <si>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</si>
  <si>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</si>
  <si>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</si>
  <si>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</si>
  <si>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</si>
  <si>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</si>
  <si>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</si>
  <si>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t>
  </si>
  <si>
    <t>Bosnia and Herzegovina</t>
  </si>
  <si>
    <t>Botswana</t>
  </si>
  <si>
    <t>Brazil</t>
  </si>
  <si>
    <t>Brunei Darussalam</t>
  </si>
  <si>
    <t>Bulgaria</t>
  </si>
  <si>
    <t>Burkina Faso</t>
  </si>
  <si>
    <t>Burundi</t>
  </si>
  <si>
    <t>Cambodia</t>
  </si>
  <si>
    <t>Cameroon</t>
  </si>
  <si>
    <t>Canada</t>
  </si>
  <si>
    <t>Central African Republic</t>
  </si>
  <si>
    <t>Chad</t>
  </si>
  <si>
    <t>Chile</t>
  </si>
  <si>
    <t>China</t>
  </si>
  <si>
    <t>Colombia</t>
  </si>
  <si>
    <t>Comoros</t>
  </si>
  <si>
    <t>Congo</t>
  </si>
  <si>
    <t>Congo (Democratic Republic)</t>
  </si>
  <si>
    <t>Cook Islands</t>
  </si>
  <si>
    <t>Costa Rica</t>
  </si>
  <si>
    <t>Côte d'Ivoire</t>
  </si>
  <si>
    <t>Croatia</t>
  </si>
  <si>
    <t>Cuba</t>
  </si>
  <si>
    <t>Cyprus</t>
  </si>
  <si>
    <t>Denmark</t>
  </si>
  <si>
    <t>Djibouti</t>
  </si>
  <si>
    <t>Dominica</t>
  </si>
  <si>
    <t>Dominican Republic</t>
  </si>
  <si>
    <t>Ecuador</t>
  </si>
  <si>
    <t>Egypt</t>
  </si>
  <si>
    <t>El Salvador</t>
  </si>
  <si>
    <t>Equatorial Guinea</t>
  </si>
  <si>
    <t>Eritrea</t>
  </si>
  <si>
    <t>Estonia</t>
  </si>
  <si>
    <t>Ethiopia</t>
  </si>
  <si>
    <t>Faeroe Islands</t>
  </si>
  <si>
    <t>Fiji</t>
  </si>
  <si>
    <t>Finland</t>
  </si>
  <si>
    <t>France</t>
  </si>
  <si>
    <t>Gabon</t>
  </si>
  <si>
    <t>Gambia</t>
  </si>
  <si>
    <t>Georgia</t>
  </si>
  <si>
    <t>Germany</t>
  </si>
  <si>
    <t>Ghana</t>
  </si>
  <si>
    <t>Greece</t>
  </si>
  <si>
    <t>Greenland</t>
  </si>
  <si>
    <t>Grenada</t>
  </si>
  <si>
    <t>Guatemala</t>
  </si>
  <si>
    <t>Guinea</t>
  </si>
  <si>
    <t>Guinea-Bissau</t>
  </si>
  <si>
    <t>Guyana</t>
  </si>
  <si>
    <t>Haiti</t>
  </si>
  <si>
    <t>Holy See</t>
  </si>
  <si>
    <t>Honduras</t>
  </si>
  <si>
    <t>Hungary</t>
  </si>
  <si>
    <t>Iceland</t>
  </si>
  <si>
    <t>India</t>
  </si>
  <si>
    <t>Indonesia</t>
  </si>
  <si>
    <t>Iran (Islamic Republic)</t>
  </si>
  <si>
    <t>Iraq</t>
  </si>
  <si>
    <t>Ireland</t>
  </si>
  <si>
    <t>Israel</t>
  </si>
  <si>
    <t>Italy</t>
  </si>
  <si>
    <t>Jamaica</t>
  </si>
  <si>
    <t>Japan</t>
  </si>
  <si>
    <t>Jordan</t>
  </si>
  <si>
    <t>Kazakhstan</t>
  </si>
  <si>
    <t>Kenya</t>
  </si>
  <si>
    <t>Kiribati</t>
  </si>
  <si>
    <t>Korea (Democratic Peoples Republic)</t>
  </si>
  <si>
    <t>Kosovo</t>
  </si>
  <si>
    <t>Kuwait</t>
  </si>
  <si>
    <t>Kyrgyzstan</t>
  </si>
  <si>
    <t>Lao (Peoples Democratic Republic)</t>
  </si>
  <si>
    <t>Latvia</t>
  </si>
  <si>
    <t>Lebanon</t>
  </si>
  <si>
    <t>Lesotho</t>
  </si>
  <si>
    <t>Liberia</t>
  </si>
  <si>
    <t>Liechtenstein</t>
  </si>
  <si>
    <t>Lithuania</t>
  </si>
  <si>
    <t>Luxembourg</t>
  </si>
  <si>
    <t>Madagascar</t>
  </si>
  <si>
    <t>Malawi</t>
  </si>
  <si>
    <t>Malaysia</t>
  </si>
  <si>
    <t>Maldives</t>
  </si>
  <si>
    <t>Mali</t>
  </si>
  <si>
    <t>Malta</t>
  </si>
  <si>
    <t>Marshall Islands</t>
  </si>
  <si>
    <t>Mauritania</t>
  </si>
  <si>
    <t>Mauritius</t>
  </si>
  <si>
    <t>Mexico</t>
  </si>
  <si>
    <t>Micronesia (Federated States)</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</si>
  <si>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</si>
  <si>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</si>
  <si>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</si>
  <si>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</si>
  <si>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</si>
  <si>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</si>
  <si>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</si>
  <si>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</si>
  <si>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</si>
  <si>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</si>
  <si>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</si>
  <si>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</si>
  <si>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</si>
  <si>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</si>
  <si>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</si>
  <si>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</si>
  <si>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</si>
  <si>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</si>
  <si>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</si>
  <si>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</si>
  <si>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</si>
  <si>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</si>
  <si>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</si>
  <si>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</si>
  <si>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</si>
  <si>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</si>
  <si>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</si>
  <si>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</si>
  <si>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</si>
  <si>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</si>
  <si>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</si>
  <si>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</si>
  <si>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</si>
  <si>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</si>
  <si>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</si>
  <si>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</si>
  <si>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</si>
  <si>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</si>
  <si>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</si>
  <si>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</si>
  <si>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</si>
  <si>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</si>
  <si>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</si>
  <si>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</si>
  <si>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</si>
  <si>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</si>
  <si>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</si>
  <si>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</si>
  <si>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</si>
  <si>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</si>
  <si>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</si>
  <si>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</si>
  <si>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</si>
  <si>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</si>
  <si>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</si>
  <si>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</si>
  <si>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Taiwan</t>
  </si>
  <si>
    <t>Tajikistan</t>
  </si>
  <si>
    <t>Tanzania (United Republic)</t>
  </si>
  <si>
    <t>Thailand</t>
  </si>
  <si>
    <t>Timor-Leste</t>
  </si>
  <si>
    <t>Togo</t>
  </si>
  <si>
    <t>Tokelau</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</si>
  <si>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</si>
  <si>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</si>
  <si>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</si>
  <si>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</si>
  <si>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</si>
  <si>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</si>
  <si>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</si>
  <si>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</si>
  <si>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</si>
  <si>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</si>
  <si>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</si>
  <si>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</si>
  <si>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</si>
  <si>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</si>
  <si>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</si>
  <si>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 Nam</t>
  </si>
  <si>
    <t>Western Sahara</t>
  </si>
  <si>
    <t>Yemen</t>
  </si>
  <si>
    <t>Zambia</t>
  </si>
  <si>
    <t>Zanzibar</t>
  </si>
  <si>
    <t>Zimbabwe</t>
  </si>
  <si>
    <t>Geography</t>
  </si>
  <si>
    <t>Please select your geography…</t>
  </si>
  <si>
    <t>CCM</t>
  </si>
  <si>
    <t>non-CCM</t>
  </si>
  <si>
    <t>Curacao</t>
  </si>
  <si>
    <t>Korea (Republic)</t>
  </si>
  <si>
    <t>Libya</t>
  </si>
  <si>
    <t>Palestine</t>
  </si>
  <si>
    <t>Sint Maarten (Dutch part)</t>
  </si>
  <si>
    <t>Czechia</t>
  </si>
  <si>
    <r>
      <rPr>
        <sz val="11"/>
        <color theme="1"/>
        <rFont val="Calibri"/>
        <family val="2"/>
      </rPr>
      <t>Sélectionner…</t>
    </r>
  </si>
  <si>
    <r>
      <rPr>
        <sz val="11"/>
        <color theme="1"/>
        <rFont val="Calibri"/>
        <family val="2"/>
      </rPr>
      <t>ICN</t>
    </r>
  </si>
  <si>
    <r>
      <rPr>
        <sz val="11"/>
        <color theme="1"/>
        <rFont val="Calibri"/>
        <family val="2"/>
      </rPr>
      <t>non ICN</t>
    </r>
  </si>
  <si>
    <r>
      <rPr>
        <sz val="11"/>
        <color theme="1"/>
        <rFont val="Calibri"/>
        <family val="2"/>
      </rPr>
      <t>Sélectionnez votre lieu géographique…</t>
    </r>
  </si>
  <si>
    <r>
      <rPr>
        <sz val="11"/>
        <color theme="1"/>
        <rFont val="Calibri"/>
        <family val="2"/>
      </rPr>
      <t>Module prioritaire</t>
    </r>
  </si>
  <si>
    <r>
      <rPr>
        <sz val="11"/>
        <color theme="1"/>
        <rFont val="Calibri"/>
        <family val="2"/>
      </rPr>
      <t>Indicateur de couverture sélectionné</t>
    </r>
  </si>
  <si>
    <r>
      <rPr>
        <sz val="11"/>
        <color theme="1"/>
        <rFont val="Calibri"/>
        <family val="2"/>
      </rPr>
      <t>Couverture nationale actuelle</t>
    </r>
  </si>
  <si>
    <r>
      <rPr>
        <sz val="11"/>
        <color theme="1"/>
        <rFont val="Calibri"/>
        <family val="2"/>
      </rPr>
      <t>Indiquez les résultats les plus récents</t>
    </r>
  </si>
  <si>
    <r>
      <rPr>
        <sz val="11"/>
        <color theme="1"/>
        <rFont val="Calibri"/>
        <family val="2"/>
      </rPr>
      <t>Année</t>
    </r>
  </si>
  <si>
    <r>
      <rPr>
        <sz val="11"/>
        <color theme="1"/>
        <rFont val="Calibri"/>
        <family val="2"/>
      </rPr>
      <t>Source des données</t>
    </r>
  </si>
  <si>
    <r>
      <rPr>
        <sz val="11"/>
        <color theme="1"/>
        <rFont val="Calibri"/>
        <family val="2"/>
      </rPr>
      <t>Observations</t>
    </r>
  </si>
  <si>
    <r>
      <rPr>
        <sz val="11"/>
        <color theme="1"/>
        <rFont val="Calibri"/>
        <family val="2"/>
      </rPr>
      <t>Année 1</t>
    </r>
  </si>
  <si>
    <r>
      <rPr>
        <sz val="11"/>
        <color theme="1"/>
        <rFont val="Calibri"/>
        <family val="2"/>
      </rPr>
      <t>Année 2</t>
    </r>
  </si>
  <si>
    <r>
      <rPr>
        <sz val="11"/>
        <color theme="1"/>
        <rFont val="Calibri"/>
        <family val="2"/>
      </rPr>
      <t>Année 3</t>
    </r>
  </si>
  <si>
    <r>
      <rPr>
        <sz val="11"/>
        <color theme="1"/>
        <rFont val="Calibri"/>
        <family val="2"/>
      </rPr>
      <t>Indiquez l'année</t>
    </r>
  </si>
  <si>
    <r>
      <rPr>
        <sz val="11"/>
        <color theme="1"/>
        <rFont val="Calibri"/>
        <family val="2"/>
      </rPr>
      <t>Observations/Hypothèses</t>
    </r>
  </si>
  <si>
    <r>
      <rPr>
        <sz val="11"/>
        <color theme="1"/>
        <rFont val="Calibri"/>
        <family val="2"/>
      </rPr>
      <t>Estimation des besoins actuels du pays</t>
    </r>
  </si>
  <si>
    <r>
      <rPr>
        <sz val="11"/>
        <color theme="1"/>
        <rFont val="Calibri"/>
        <family val="2"/>
      </rPr>
      <t xml:space="preserve">Veuillez lire attentivement les consignes données dans l'onglet « Instructions » avant de compléter le tableau d'analyse des déficits programmatiques. 
Les instructions ont été adaptées à chaque module/intervention. </t>
    </r>
  </si>
  <si>
    <r>
      <rPr>
        <sz val="11"/>
        <color theme="1"/>
        <rFont val="Calibri"/>
        <family val="2"/>
      </rPr>
      <t>Tableau vierge des déficits programmatiques TB (si nécessaire, par intervention prioritaire)</t>
    </r>
  </si>
  <si>
    <r>
      <rPr>
        <sz val="11"/>
        <color theme="1"/>
        <rFont val="Calibri"/>
        <family val="2"/>
      </rPr>
      <t>Veuillez lire attentivement la feuille Instructions avant de compléter le tableau d'analyse des déficits programmatiques.</t>
    </r>
  </si>
  <si>
    <r>
      <rPr>
        <sz val="11"/>
        <color theme="1"/>
        <rFont val="Calibri"/>
        <family val="2"/>
      </rPr>
      <t>Pour remplir cette feuille de présentation, sélectionnez un lieu géographique et un type de candidat dans les listes déroulantes.</t>
    </r>
  </si>
  <si>
    <r>
      <rPr>
        <sz val="11"/>
        <color theme="1"/>
        <rFont val="Calibri"/>
        <family val="2"/>
      </rPr>
      <t>Candidat</t>
    </r>
  </si>
  <si>
    <r>
      <rPr>
        <sz val="11"/>
        <color theme="1"/>
        <rFont val="Calibri"/>
        <family val="2"/>
      </rPr>
      <t>Composante</t>
    </r>
  </si>
  <si>
    <r>
      <rPr>
        <sz val="11"/>
        <color theme="1"/>
        <rFont val="Calibri"/>
        <family val="2"/>
      </rPr>
      <t>Type de candidat</t>
    </r>
  </si>
  <si>
    <t>Módulo prioritario</t>
  </si>
  <si>
    <t>Inserte el año</t>
  </si>
  <si>
    <t>Solicitante</t>
  </si>
  <si>
    <t>Componente</t>
  </si>
  <si>
    <t>Tipo de solicitante</t>
  </si>
  <si>
    <t>Seleccione…</t>
  </si>
  <si>
    <t>MCP</t>
  </si>
  <si>
    <t>entidad no vinculada a un MCP</t>
  </si>
  <si>
    <t>Seleccione su zona geográfica</t>
  </si>
  <si>
    <t xml:space="preserve">Para completar la portada, seleccione la zona geográfica y el tipo de solicitante de las listas desplegables. </t>
  </si>
  <si>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</si>
  <si>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</si>
  <si>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t xml:space="preserve">Lea detenidamente las instrucciones en la pestaña "Instrucciones" antes de completar la tabla de análisis de brecha programático. Las instrucciones se han adaptado a cada módulo o intervención específico. </t>
  </si>
  <si>
    <t>Tuberculosis - Tabla de brecha programático vacía (en caso necesario, por intervención prioritaria)</t>
  </si>
  <si>
    <t>Lea detenidamente la hoja de instrucciones antes de completar la tabla de análisis de brecha programático.</t>
  </si>
  <si>
    <r>
      <t>This sheet contains a blank table in the case where the number of tables provided in the previous sheets is not sufficient, or if the applicant wishes to submit a table for a module/intervention</t>
    </r>
    <r>
      <rPr>
        <sz val="11"/>
        <color rgb="FFFF0000"/>
        <rFont val="Arial"/>
        <family val="2"/>
      </rPr>
      <t>/indicator</t>
    </r>
    <r>
      <rPr>
        <sz val="11"/>
        <color theme="1"/>
        <rFont val="Arial"/>
        <family val="2"/>
      </rPr>
      <t xml:space="preserve"> that is not specified in the instructions.
This table is unprotected, therefore formulas in the cells can be changed if required. The table can also be copied if more than one is needed.</t>
    </r>
  </si>
  <si>
    <t>Cette feuille contient un tableau vierge qui pourra être utilisé si le nombre de tableaux figurant dans les feuilles précédentes est insuffisant ou si le candidat souhaite soumettre un tableau pour un module/une intervention/un indicateur qui n'apparaît pas dans les instructions.
Ce tableau n'est pas protégé. Les formules peuvent donc être modifiées si nécessaire. Le tableau peut également être copié si plusieurs tableaux sont nécessaires.</t>
  </si>
  <si>
    <t>Si el número de tablas incluidas en el cuaderno de Excel no es suficiente o el solicitante quiere presentar una tabla para un módulo o intervención o indicador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</si>
  <si>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t>Programmatic Gap Tables</t>
  </si>
  <si>
    <t>Afganistán</t>
  </si>
  <si>
    <t>Albanie</t>
  </si>
  <si>
    <t>Algérie</t>
  </si>
  <si>
    <t>Argelia</t>
  </si>
  <si>
    <t>Andorre</t>
  </si>
  <si>
    <t>Antigua-et-Barbuda</t>
  </si>
  <si>
    <t>Antigua y Barbuda</t>
  </si>
  <si>
    <t>Argentine</t>
  </si>
  <si>
    <t>Arménie</t>
  </si>
  <si>
    <t>Australie</t>
  </si>
  <si>
    <t>Autriche</t>
  </si>
  <si>
    <t>Azerbaïdjan</t>
  </si>
  <si>
    <t>Azerbaiyán</t>
  </si>
  <si>
    <t>Bahamas (las)</t>
  </si>
  <si>
    <t>Bahreïn</t>
  </si>
  <si>
    <t>Bahrein</t>
  </si>
  <si>
    <t>Barbade</t>
  </si>
  <si>
    <t>Biélorussie</t>
  </si>
  <si>
    <t>Belarús</t>
  </si>
  <si>
    <t>Belgique</t>
  </si>
  <si>
    <t>Bélgica</t>
  </si>
  <si>
    <t>Belice</t>
  </si>
  <si>
    <t>Bénin</t>
  </si>
  <si>
    <t>Bhoutan</t>
  </si>
  <si>
    <t>Bhután</t>
  </si>
  <si>
    <t>Bolivie (Etat Plurinational)</t>
  </si>
  <si>
    <t>Bolivia (Estado Plurinacional)</t>
  </si>
  <si>
    <t>Bosnie-Herzégovine</t>
  </si>
  <si>
    <t>Bosnia y Herzegovina</t>
  </si>
  <si>
    <t>Brésil</t>
  </si>
  <si>
    <t>Brasil</t>
  </si>
  <si>
    <t>Brunéi Darussalam</t>
  </si>
  <si>
    <t>Bulgarie</t>
  </si>
  <si>
    <t>Cabo Verde</t>
  </si>
  <si>
    <t>Cambodge</t>
  </si>
  <si>
    <t>Camboya</t>
  </si>
  <si>
    <t>Cameroun</t>
  </si>
  <si>
    <t>Camerún</t>
  </si>
  <si>
    <t>Canadá</t>
  </si>
  <si>
    <t>République centrafricaine</t>
  </si>
  <si>
    <t>República Centroafricana</t>
  </si>
  <si>
    <t>Tchad</t>
  </si>
  <si>
    <t>Chili</t>
  </si>
  <si>
    <t>Chine</t>
  </si>
  <si>
    <t>Colombie</t>
  </si>
  <si>
    <t>Comores</t>
  </si>
  <si>
    <t>Comoras</t>
  </si>
  <si>
    <t>Congo (République démocratique)</t>
  </si>
  <si>
    <t>Congo (República Democrática)</t>
  </si>
  <si>
    <t>Îles Cook</t>
  </si>
  <si>
    <t>Islas Cook</t>
  </si>
  <si>
    <t>Croatie</t>
  </si>
  <si>
    <t>Croacia</t>
  </si>
  <si>
    <t>Curaçao</t>
  </si>
  <si>
    <t>Chypre</t>
  </si>
  <si>
    <t>Chipre</t>
  </si>
  <si>
    <t>République tchèque</t>
  </si>
  <si>
    <t>República Checa</t>
  </si>
  <si>
    <t>Danemark</t>
  </si>
  <si>
    <t>Dinamarca</t>
  </si>
  <si>
    <t>Dominique</t>
  </si>
  <si>
    <t>République dominicaine</t>
  </si>
  <si>
    <t>República Dominicana</t>
  </si>
  <si>
    <t>Équateur</t>
  </si>
  <si>
    <t>Égypte</t>
  </si>
  <si>
    <t>Egipto</t>
  </si>
  <si>
    <t>Salvador</t>
  </si>
  <si>
    <t>Guinée équatoriale</t>
  </si>
  <si>
    <t>Guinea Ecuatorial</t>
  </si>
  <si>
    <t>Érythrée</t>
  </si>
  <si>
    <t>Estonie</t>
  </si>
  <si>
    <t>Eswatini</t>
  </si>
  <si>
    <t>Éthiopie</t>
  </si>
  <si>
    <t>Etiopía</t>
  </si>
  <si>
    <t>Îles Féroé</t>
  </si>
  <si>
    <t>Islas Feroe</t>
  </si>
  <si>
    <t>Fidji</t>
  </si>
  <si>
    <t>Finlande</t>
  </si>
  <si>
    <t>Finlandia</t>
  </si>
  <si>
    <t>Francia</t>
  </si>
  <si>
    <t>Gabón</t>
  </si>
  <si>
    <t>Gambie</t>
  </si>
  <si>
    <t>Géorgie</t>
  </si>
  <si>
    <t>Allemagne</t>
  </si>
  <si>
    <t>Alemania</t>
  </si>
  <si>
    <t>Grèce</t>
  </si>
  <si>
    <t>Grecia</t>
  </si>
  <si>
    <t>Groenland</t>
  </si>
  <si>
    <t>Groenlandia</t>
  </si>
  <si>
    <t>Grenade</t>
  </si>
  <si>
    <t>Granada</t>
  </si>
  <si>
    <t>Guinée</t>
  </si>
  <si>
    <t>Guinée-Bissau</t>
  </si>
  <si>
    <t>Guinea Bissau</t>
  </si>
  <si>
    <t>Haïti</t>
  </si>
  <si>
    <t>Haití</t>
  </si>
  <si>
    <t>Saint-Siège (Vatican)</t>
  </si>
  <si>
    <t>Santa Sede</t>
  </si>
  <si>
    <t>Hongrie</t>
  </si>
  <si>
    <t>Hungría</t>
  </si>
  <si>
    <t>Islande</t>
  </si>
  <si>
    <t>Islandia</t>
  </si>
  <si>
    <t>Inde</t>
  </si>
  <si>
    <t>Indonésie</t>
  </si>
  <si>
    <t>Iran</t>
  </si>
  <si>
    <t>Irán (República Islámica)</t>
  </si>
  <si>
    <t>Irak</t>
  </si>
  <si>
    <t>Irlande</t>
  </si>
  <si>
    <t>Irlanda</t>
  </si>
  <si>
    <t>Israël</t>
  </si>
  <si>
    <t>Italie</t>
  </si>
  <si>
    <t>Italia</t>
  </si>
  <si>
    <t>Jamaïque</t>
  </si>
  <si>
    <t>Japon</t>
  </si>
  <si>
    <t>Japón</t>
  </si>
  <si>
    <t>Jordanie</t>
  </si>
  <si>
    <t>Jordania</t>
  </si>
  <si>
    <t>Kazajstán</t>
  </si>
  <si>
    <t>Corée du Nord</t>
  </si>
  <si>
    <t>Corea (República Popular Democrática)</t>
  </si>
  <si>
    <t>Corée du Sud</t>
  </si>
  <si>
    <t>Corea (lRepública)</t>
  </si>
  <si>
    <t>Koweït</t>
  </si>
  <si>
    <t>Kirghizistan</t>
  </si>
  <si>
    <t>Kirguistán</t>
  </si>
  <si>
    <t>Laos</t>
  </si>
  <si>
    <t>Lao, (República Democrática Popular)</t>
  </si>
  <si>
    <t>Lettonie</t>
  </si>
  <si>
    <t>Letonia</t>
  </si>
  <si>
    <t>Liban</t>
  </si>
  <si>
    <t>Líbano</t>
  </si>
  <si>
    <t>Libye</t>
  </si>
  <si>
    <t>Libia</t>
  </si>
  <si>
    <t>Lituanie</t>
  </si>
  <si>
    <t>Lituania</t>
  </si>
  <si>
    <t>Luxemburgo</t>
  </si>
  <si>
    <t>Malaisie</t>
  </si>
  <si>
    <t>Malasia</t>
  </si>
  <si>
    <t>Maldivas</t>
  </si>
  <si>
    <t>Malí</t>
  </si>
  <si>
    <t>Malte</t>
  </si>
  <si>
    <t>Îles Marshall</t>
  </si>
  <si>
    <t>Islas Marshall</t>
  </si>
  <si>
    <t>Mauritanie</t>
  </si>
  <si>
    <t>Maurice</t>
  </si>
  <si>
    <t>Mauricio</t>
  </si>
  <si>
    <t>Mexique</t>
  </si>
  <si>
    <t>México</t>
  </si>
  <si>
    <t>Micronésie</t>
  </si>
  <si>
    <t>Micronesia (Estados Federados)</t>
  </si>
  <si>
    <t>Moldavie</t>
  </si>
  <si>
    <t>Moldova (lRepública)</t>
  </si>
  <si>
    <t>Mónaco</t>
  </si>
  <si>
    <t>Mongolie</t>
  </si>
  <si>
    <t>Monténégro</t>
  </si>
  <si>
    <t>Maroc</t>
  </si>
  <si>
    <t>Marruecos</t>
  </si>
  <si>
    <t>Birmanie</t>
  </si>
  <si>
    <t>Namibie</t>
  </si>
  <si>
    <t>Népal</t>
  </si>
  <si>
    <t>Pays-Bas</t>
  </si>
  <si>
    <t>Países Bajos</t>
  </si>
  <si>
    <t>Nouvelle-Zélande</t>
  </si>
  <si>
    <t>Nueva Zelandia</t>
  </si>
  <si>
    <t>Níger</t>
  </si>
  <si>
    <t>North Macedonia</t>
  </si>
  <si>
    <t>Macédoine du Nord</t>
  </si>
  <si>
    <t>Macedonia del Norte</t>
  </si>
  <si>
    <t>Norvège</t>
  </si>
  <si>
    <t>Noruega</t>
  </si>
  <si>
    <t>Omán</t>
  </si>
  <si>
    <t>Pakistán</t>
  </si>
  <si>
    <t>Palaos</t>
  </si>
  <si>
    <t>Palestina (Estado)</t>
  </si>
  <si>
    <t>Panamá</t>
  </si>
  <si>
    <t>Papouasie-Nouvelle-Guinée</t>
  </si>
  <si>
    <t>Papua Nueva Guinea</t>
  </si>
  <si>
    <t>Pérou</t>
  </si>
  <si>
    <t>Perú</t>
  </si>
  <si>
    <t>Filipinas</t>
  </si>
  <si>
    <t>Pologne</t>
  </si>
  <si>
    <t>Polonia</t>
  </si>
  <si>
    <t>Roumanie</t>
  </si>
  <si>
    <t>Rumania</t>
  </si>
  <si>
    <t>Russie</t>
  </si>
  <si>
    <t>Rusia (Federación)</t>
  </si>
  <si>
    <t>Saint-Christophe-et-Niévès</t>
  </si>
  <si>
    <t>Saint Kitts y Nevis</t>
  </si>
  <si>
    <t>Sainte-Lucie</t>
  </si>
  <si>
    <t>Santa Lucía</t>
  </si>
  <si>
    <t>Saint-Vincent-et-les Grenadines</t>
  </si>
  <si>
    <t>San Vicente y las Granadinas</t>
  </si>
  <si>
    <t>Saint-Marin</t>
  </si>
  <si>
    <t>Sao Tomé-et-Principe</t>
  </si>
  <si>
    <t>Santo Tomé y Príncipe</t>
  </si>
  <si>
    <t>Arabie saoudite</t>
  </si>
  <si>
    <t>Arabia Saudita</t>
  </si>
  <si>
    <t>Sénégal</t>
  </si>
  <si>
    <t>Serbie</t>
  </si>
  <si>
    <t>Sierra leona</t>
  </si>
  <si>
    <t>Singapour</t>
  </si>
  <si>
    <t>Singapur</t>
  </si>
  <si>
    <t>Sint Maarten</t>
  </si>
  <si>
    <t>Sint Maarten (parte neerlandesa)</t>
  </si>
  <si>
    <t>Slovaquie</t>
  </si>
  <si>
    <t>Eslovaquia</t>
  </si>
  <si>
    <t>Slovénie</t>
  </si>
  <si>
    <t>Eslovenia</t>
  </si>
  <si>
    <t>Salomon</t>
  </si>
  <si>
    <t>Islas Salomón</t>
  </si>
  <si>
    <t>Somalie</t>
  </si>
  <si>
    <t>Afrique du Sud</t>
  </si>
  <si>
    <t>Sudáfrica</t>
  </si>
  <si>
    <t>Soudan du Sud</t>
  </si>
  <si>
    <t>Sudán del Sur</t>
  </si>
  <si>
    <t>Espagne</t>
  </si>
  <si>
    <t>España</t>
  </si>
  <si>
    <t>Soudan</t>
  </si>
  <si>
    <t>Sudán</t>
  </si>
  <si>
    <t>Suède</t>
  </si>
  <si>
    <t>Suecia</t>
  </si>
  <si>
    <t>Suisse</t>
  </si>
  <si>
    <t>Suiza</t>
  </si>
  <si>
    <t>Syrie</t>
  </si>
  <si>
    <t>Siria (República Árabe)</t>
  </si>
  <si>
    <t>Taïwan</t>
  </si>
  <si>
    <t>Taiwán</t>
  </si>
  <si>
    <t>Tadjikistan</t>
  </si>
  <si>
    <t>Tayikistán</t>
  </si>
  <si>
    <t>Tanzanie (République Unie)</t>
  </si>
  <si>
    <t>Tanzania (República Unida)</t>
  </si>
  <si>
    <t>Thaïlande</t>
  </si>
  <si>
    <t>Tailandia</t>
  </si>
  <si>
    <t>Timor oriental</t>
  </si>
  <si>
    <t>Trinité-et-Tobago</t>
  </si>
  <si>
    <t>Trinidad y Tabago</t>
  </si>
  <si>
    <t>Tunisie</t>
  </si>
  <si>
    <t>Túnez</t>
  </si>
  <si>
    <t>Turquie</t>
  </si>
  <si>
    <t>Turquía</t>
  </si>
  <si>
    <t>Turkménistan</t>
  </si>
  <si>
    <t>Turkmenistán</t>
  </si>
  <si>
    <t>Ouganda</t>
  </si>
  <si>
    <t>Ucrania</t>
  </si>
  <si>
    <t>Émirats arabes unis</t>
  </si>
  <si>
    <t>Emiratos Árabes Unidos</t>
  </si>
  <si>
    <t>Royaume-Uni</t>
  </si>
  <si>
    <t>Reino Unido de Gran Bretaña e Irlanda del Norte</t>
  </si>
  <si>
    <t>États-Unis</t>
  </si>
  <si>
    <t>Estados Unidos de América</t>
  </si>
  <si>
    <t>Ouzbékistan</t>
  </si>
  <si>
    <t>Uzbekistán</t>
  </si>
  <si>
    <t>Viêt Nam</t>
  </si>
  <si>
    <t>Sahara occidental</t>
  </si>
  <si>
    <t>Sahara Occidental</t>
  </si>
  <si>
    <t>Yémen</t>
  </si>
  <si>
    <t>Zambie</t>
  </si>
  <si>
    <t>Year 4</t>
  </si>
  <si>
    <t>Année 4</t>
  </si>
  <si>
    <t>Año 4</t>
  </si>
  <si>
    <t xml:space="preserve">Any additional comments: </t>
  </si>
  <si>
    <t>To complete this cover sheet, select from the drop-down lists the Geography, Component and Applicant Type.</t>
  </si>
  <si>
    <t>HIV</t>
  </si>
  <si>
    <t>Malaria</t>
  </si>
  <si>
    <t>RSSH</t>
  </si>
  <si>
    <t>CLO</t>
  </si>
  <si>
    <t>CBO</t>
  </si>
  <si>
    <t>Current estimated country need:
1) "A" refers to the total estimated number of CHWs needed by year (may be higher than the NSP target).
2) "B" refers to country targets for number of CHWs needed per NSP or agreed number.</t>
  </si>
  <si>
    <t>Comments/Assumptions:
For C2, specify the number of CHWs to be supported by source of non-Global Fund external funding.</t>
  </si>
  <si>
    <t>Coverage of competency-based in-service training costs</t>
  </si>
  <si>
    <t>Coverage of competency-based pre-service training and certification costs</t>
  </si>
  <si>
    <t>Coverage of remuneration costs</t>
  </si>
  <si>
    <t xml:space="preserve">Current estimated country need:
1) "A" refers to the total estimated number of CHWs needed by year (may be higher than the NSP target).
2) "B" refers to country targets for number of CHWs needed per NSP or agreed number. </t>
  </si>
  <si>
    <t>Programmatic gap:
Refers to the expected annual gap in meeting the target.</t>
  </si>
  <si>
    <t>Coverage of equipment costs</t>
  </si>
  <si>
    <t>Coverage of PPE costs</t>
  </si>
  <si>
    <t>Current estimated country need: 
1) "A" refers to the total estimated number of CHWs needed by year (may be higher than the NSP target).
2) "B" refers to country targets for number of CHWs needed per NSP or agreed number.</t>
  </si>
  <si>
    <t>CHW Programmatic Gap Table 1 - Coverage of remuneration costs</t>
  </si>
  <si>
    <t>CHW Programmatic Gap Table 2 - Coverage of competency-based pre-service training and certification costs</t>
  </si>
  <si>
    <t>CHW Programmatic Gap Table 3 - Coverage of competency-based in-service training costs</t>
  </si>
  <si>
    <t>CHW Programmatic Gap Table 4 - Coverage of integrated supportive supervision costs</t>
  </si>
  <si>
    <t>CHW Programmatic Gap Table 5 - Coverage of equipment costs</t>
  </si>
  <si>
    <t>CHW Programmatic Gap Table 6 - Coverage of PPE costs</t>
  </si>
  <si>
    <t>CHW Programmatic Gap Table 7 - Coverage of commodity costs</t>
  </si>
  <si>
    <t>Comments/Assumptions:
1) Types of PPE depend on the role of the CHW and national protocols for PPE.
2) For C2, specify the number of CHWs to be supported by source of non-Global Fund external funding.</t>
  </si>
  <si>
    <t>CHW Programmatic Gap Table 8 - Coverage of referral / counter-referral costs</t>
  </si>
  <si>
    <t>Comments/Assumptions: 
1) If costs for referral / counter-referral (e.g. transportation costs for patient, caregiver and CHW are included already in Table 4 on Equipment then just indicate that referral/counter-referral costs are included in Table 4.
2) For C2, specify the number of CHWs to be supported by source of non-GF external funding.</t>
  </si>
  <si>
    <t xml:space="preserve">Current estimated country need: 
1) "A" refers to the total estimated number of CHWs needed by year (may be higher than the NSP target).
2) "B" refers to country targets for number of CHWs needed per NSP or agreed number. </t>
  </si>
  <si>
    <t>CHW Programmatic Gap Table 9 - Coverage of Health management information system, surveillance and M&amp;E costs</t>
  </si>
  <si>
    <t>Comments/Assumptions: 
1) Health management information system, surveillance and M&amp;E costs include: Registers, paper-based job aides, routine reporting forms, CHW master list development (including data collection as needed) and maintenance in a registry, mobile digital health tools (phones/tablets, sim cards, communications allowance) for CHWs and CHW supervisors.
2)  In the comments/assumptions cell add here the number of CHWs to be supported by source of non-Global Fund external funding.</t>
  </si>
  <si>
    <t>Current estimated country need:
1) "A" refers to the total estimated number of CHWs needed by year (may be higher than the NSP target).
2) "B" refers to country targets for number of CHWs needed per NSP or agreed number</t>
  </si>
  <si>
    <t>A. Total estimated number of CHWs needed by year</t>
  </si>
  <si>
    <t>B. Country targets for number of CHWs needed per NSP or agreed number</t>
  </si>
  <si>
    <t>D. Expected annual gap in meeting the target: B - C</t>
  </si>
  <si>
    <t>G. Remaining gap to country target: B - F</t>
  </si>
  <si>
    <t>Denominator: Country target for number of CHWs needed per NSP or agreed number; Numerator: Number of CHWs who are to receive competency-based pre-service training and certification (all sources of financing)</t>
  </si>
  <si>
    <t>Denominator: Country target for number of CHWs needed per NSP or agreed number; Numerator: Number of CHWs who are to receive competency-based in-service training (all sources of financing)</t>
  </si>
  <si>
    <t>C1. Number of CHWs who are to receive integrated supportive supervision through domestic resources</t>
  </si>
  <si>
    <t>E. Number of CHWs who are to receive integrated supportive supervision through the allocation amount</t>
  </si>
  <si>
    <t>F. Number of CHWs who are to receive integrated supportive supervision through all sources: C+E</t>
  </si>
  <si>
    <t>C1. Number of CHWs who are to be equipped through domestic resources</t>
  </si>
  <si>
    <t>E. Number of CHWs who are to be equipped through the allocation amount</t>
  </si>
  <si>
    <t>F. Number of CHWs who are to be equipped through all sources: C+E</t>
  </si>
  <si>
    <t>C1. Number of CHWs to be protected with PPE through domestic resources</t>
  </si>
  <si>
    <t>E. Number of CHWs to be protected with PPE through the allocation amount</t>
  </si>
  <si>
    <t>F. Number of CHWs to be protected with PPE through all sources: C+E</t>
  </si>
  <si>
    <t>C1. Number of CHWs to be provided commodities through domestic resources</t>
  </si>
  <si>
    <t>E. Number of CHWs to be provided commodities through the allocation amount</t>
  </si>
  <si>
    <t>F. Number of CHWs to be provided commodities all sources: C+E</t>
  </si>
  <si>
    <t>Denominator: Country target fro number of CHWs needed per NSP or agreed number; Numerator: Number of CHWs whose cost of referral / counter-referral was covered (all sources of financing)</t>
  </si>
  <si>
    <t>C1. Number of CHWs to be supported for referral / counter-referral through domestic resources</t>
  </si>
  <si>
    <t>E. Number of CHWs to be supported for referral / counter-referral through the allocation amount</t>
  </si>
  <si>
    <t>F. Number of CHWs to be supported for referral / counter-referral through all sources: C+E</t>
  </si>
  <si>
    <t>C1. Number of CHWs to be supported with Health management information system, surveillance and M&amp;E through domestic resources</t>
  </si>
  <si>
    <t>E. Number of CHWs to be supported with Health management information system, surveillance and M&amp;E through the allocation amount</t>
  </si>
  <si>
    <t>F. Number of CHWs to be supported with Health management information system, surveillance and M&amp;E through all sources: C+E</t>
  </si>
  <si>
    <t>Coverage of supervision costs</t>
  </si>
  <si>
    <t>Coverage of commodity costs</t>
  </si>
  <si>
    <t>Coverage of referral / counter-referral costs</t>
  </si>
  <si>
    <t>CHW Programmatic Gap Table 4 - Coverage of supervision costs</t>
  </si>
  <si>
    <t xml:space="preserve">CHW Programmatic Gap Table 8 - Coverage of referral / counter-referral costs </t>
  </si>
  <si>
    <t>Denominator: Country target for number of CHWs needed per NSP or agreed number; Numerator: Number of CHWs whose cost of Health management information system, surveillance and M&amp;E was covered (all sources of financing)</t>
  </si>
  <si>
    <t>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t>
  </si>
  <si>
    <t>Programmatic gap:
Refers to the expected annual gap in meeting the country target.</t>
  </si>
  <si>
    <t>Comments/Assumptions: 
1) For the current estimated country need: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Specify the number of CHWs that are planned to be providing iCCM services (including case management for suspected pneumonia).</t>
  </si>
  <si>
    <t xml:space="preserve">Current estimated country need: 
1) "A" refers to the total estimated number of suspected pneumonia cases in the areas with CHWs (may be higher than the NSP target). Comments/Assumptions: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"B" refers to country targets for number of suspected pneumonia cases to be treated with first line antibiotics by CHWs per NSP or agreed number (must be equal to or lower than “A”). </t>
  </si>
  <si>
    <t>CHW Programmatic Gap Table 10 - non-malaria iCCM commodities (first line antibiotics for simple pneumonia among children 2-59 months of age as part of iCCM)</t>
  </si>
  <si>
    <t>CHW Programmatic Gap Table 11 - non-malaria iCCM commodities (oral rehydration salts and zinc for treatment of diarrhea among children 2-59 months of age as part of iCCM)</t>
  </si>
  <si>
    <t>Country target already covered:
1) "C1" refers to the number of CHWs who are to receive competency-based in-service training through domestic resource.
2) "C2" refers to the number of CHWs who are to receive competency-based in-service training through non-Global Fund external resources.
3) "C" refers to the number of CHWs who are to receive competency-based in-service training through domestic + non-Global Fund external resources.</t>
  </si>
  <si>
    <t>Country target already covered:
1) "C1" refers to the number of CHWs who are to receive integrated supportive supervision through domestic resources.
2) "C2" refers to the number of CHWs who are to receive integrated supportive supervision through non-Global Fund external resources.
3) "C" refers to the number of CHWs who are to receive integrated supportive supervision through domestic + non-Global Fund external resources.</t>
  </si>
  <si>
    <t>Country target already covered:
1) "C1" refers to the number of CHWs who are to be equipped through domestic resources.
2) "C2" refers to the number of CHWs who are to be equipped through non-GF external resources. 
3) "C" refers to the number of CHWs who are to be equipped through domestic + non-Global Fund external resources.</t>
  </si>
  <si>
    <t>Country target already covered:
1) "C1" refers to the number of CHWs to be protected with PPE through domestic resources.
2) "C2" refers to the number of CHWs to be protected with PPE through non-GF external resources. 
3) "C" refers to the number of CHWs to be protected with PPE through domestic + non-Global Fund external resources.</t>
  </si>
  <si>
    <t>Country target already covered:
1) "C1" refers to the number of CHWs to be provided commodities through domestic resources.
2) "C2" refers to the number of CHWs to be provided commodities through non-Global Fund external resources. 
3) "C" refers to the number of CHWs to be provided commodities through domestic + non-Global Fund external resources.</t>
  </si>
  <si>
    <t>Country target already covered:
1) "C1" refers to the number of CHWs to be supported by a referral / counter-referral system through domestic resources
2) "C2" refers to the number of CHWs to be supported by a referral / counter-referral system through non-Global Fund external resources. 
3) "C" refers to the Number of CHWs to be supported by a referral / counter-referral system through domestic + non-Global Fund external resources.</t>
  </si>
  <si>
    <t>Country target already covered:
1) "C1" refers to the number of CHWs to be supported with Health management information system, surveillance and M&amp;E through domestic resources.
2) "C2" refers to the number of CHWs to be supported with Health management information system, surveillance and M&amp;E through non-Global Fund external resources.
3) "C" refers to the number of CHWs to be supported with Health management information system, surveillance and M&amp;E through domestic + non-Global Fund external resources.</t>
  </si>
  <si>
    <t>Country target already covered</t>
  </si>
  <si>
    <t>Programmatic gap</t>
  </si>
  <si>
    <t>Proportion of children 2-59 months with suspected pneumonia (fast breathing) that received first line antibiotic treatment in the community</t>
  </si>
  <si>
    <t>Non-malaria iCCM commodities (first line antibiotics for simple pneumonia among children 2-59 months of age as part of iCCM)</t>
  </si>
  <si>
    <t>Proportion of children 2-59 months with diarrhea that received oral rehydration salts and zinc treatment in the community</t>
  </si>
  <si>
    <t>B. Country targets (from National Strategic Plan)</t>
  </si>
  <si>
    <t>C1. Country target planned to be covered by domestic resources</t>
  </si>
  <si>
    <t>C. Total country target already covered</t>
  </si>
  <si>
    <t>F. Coverage from allocation amount and other sources: C+E</t>
  </si>
  <si>
    <t>A. Total estimated suspected pneumonia cases (community)</t>
  </si>
  <si>
    <t>Malaria - Case management</t>
  </si>
  <si>
    <t>A. Total estimated diarrhea cases (community)</t>
  </si>
  <si>
    <t>C2. Country target planned to be covered by non-Global Fund external resources</t>
  </si>
  <si>
    <t>C. Number of CHWs who are to receive competency-based pre-service training and certification through domestic + non-Global Fund external resources</t>
  </si>
  <si>
    <t>C2. Number of CHWs who are to receive integrated supportive supervision through non-Global Fund external resources</t>
  </si>
  <si>
    <t>C. Number of CHWs who are to receive integrated supportive supervision through domestic + non-Global Fund external resources</t>
  </si>
  <si>
    <t>C2. Number of CHWs who are to be equipped through non-Global Fund external resources</t>
  </si>
  <si>
    <t>C. Number of CHWs who are to be equipped through domestic + non-Global Fund external resources</t>
  </si>
  <si>
    <t>C. Number of CHWs whose cost PPE is planned to be covered by domestic + non-Global Fund external resources</t>
  </si>
  <si>
    <t>C2. Number of CHWs to be protected with PPE through non-Global Fund external resources</t>
  </si>
  <si>
    <t>C2. Number of CHWs to be provided commodities through non-Global Fund external resources</t>
  </si>
  <si>
    <t>C. Number of CHWs to be provided commodities through domestic + non-Global Fund external resources</t>
  </si>
  <si>
    <t>C2. Number of CHWs to be supported for referral / counter-referral through non-Global Fund external resources</t>
  </si>
  <si>
    <t>C. Number of CHWs to be supported for referral / counter-referral through domestic + non-Global Fund external resources</t>
  </si>
  <si>
    <t>C2. Number of CHWs to be supported with Health management information system, surveillance and M&amp;E through non-Global Fund external resources</t>
  </si>
  <si>
    <t>C. Number of CHWs to be supported with Health management information system, surveillance and M&amp;E through domestic + non-Global Fund external resources</t>
  </si>
  <si>
    <t>C1. Number of CHWs who are to receive competency-based, in-service training through domestic resources</t>
  </si>
  <si>
    <t>C1. Number of CHWs who are to receive competency-based, pre-service training and certification through domestic resources</t>
  </si>
  <si>
    <t>C2. Number of CHWs who are to receive competency-based, pre-service training and certification through non-Global Fund external resources</t>
  </si>
  <si>
    <t>E. Number of CHWs who are to receive competency-based, pre-service training and certification through the allocation amount</t>
  </si>
  <si>
    <t>F. Number of CHWs who are to receive competency-based, pre-service training and certification through all sources: C+E</t>
  </si>
  <si>
    <t>E. Number of CHWs who are to receive competency-based, in-service training through the allocation amount</t>
  </si>
  <si>
    <t>F. Number of CHWs who are to receive competency-based, in-service training through all sources: C+E</t>
  </si>
  <si>
    <t>C1. Number of CHWs to be remunerated through domestic resources</t>
  </si>
  <si>
    <t>C2. Number of CHWs to be remunerated through non-Global Fund external resources</t>
  </si>
  <si>
    <t>C. Number of CHWs to be remunerated through domestic + non-Global Fund external resources</t>
  </si>
  <si>
    <t>Denominator: Country target for the number of CHWs needed per NSP or agreed number; Numerator: Number of CHWs who are to be remunerated (all sources of financing)</t>
  </si>
  <si>
    <t>E. Number of CHWs to be remunerated through the allocation amount</t>
  </si>
  <si>
    <t>F. Number of CHWs to be remunerated through all sources: C+E</t>
  </si>
  <si>
    <t>Percentage of CHWs who are to be remunerated</t>
  </si>
  <si>
    <t>"Non-Malaria iCCM commodities" tab</t>
  </si>
  <si>
    <t xml:space="preserve">Instructions for filling RSSH CHW programmatic gap table: </t>
  </si>
  <si>
    <t>C. Number of CHWs who are to receive competency-based, in-service training through domestic + non-Global Fund external resources</t>
  </si>
  <si>
    <t>Country target already covered:
1) "C1" refers to the number of CHWs who are to receive competency-based pre-service training and certification through domestic resources.
2) "C2" refers to the number of CHWs who are to receive competency-based pre-service training and certification through non-Global Fund external resources. 
3) "C" refers to the number of CHWs who are to receive competency-based pre-service training and certification through domestic + non-Global fund external resources.</t>
  </si>
  <si>
    <t>C2. Number of CHWs who are to receive competency-based, in-service training through non-Global Fund external resources</t>
  </si>
  <si>
    <t>E. Targets to be financed by the allocation amount</t>
  </si>
  <si>
    <t>Denominator: Country target for number of CHWs needed per NSP or agreed number; Numerator: Number of CHWs who are to be equipped (all sources of financing)</t>
  </si>
  <si>
    <t>Denominator: Country target for number of CHWs needed per NSP or agreed number; Numerator: Number of CHWs who are to receive integrated supportive supervision (all sources of financing)</t>
  </si>
  <si>
    <t>Denominator: Country target for number of CHWs needed per NSP or agreed number; Numerator: Number of CHWs to be protected with PPE (all sources of financing)</t>
  </si>
  <si>
    <t>Denominator: Country target for number of CHWs needed per NSP or agreed number; Numerator: Number of CHWs whose cost of commodities was covered (all sources of financing)</t>
  </si>
  <si>
    <t>Coverage of health management information system, surveillance and M&amp;E costs</t>
  </si>
  <si>
    <t>CHW Programmatic Gap Table 11: non-malaria iCCM commodities (oral rehydration salts and zinc for treatment of diarrhea among children 2-59 months of age as part of iCCM)</t>
  </si>
  <si>
    <t>Comments/Assumptions: 
1) For the current estimated country need: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Specify the number of CHWs that are planned to be providing iCCM services (including case management for suspected diarrhea).</t>
  </si>
  <si>
    <t>La información debe especificarse en las celdas resaltadas en blanco. Las celdas resaltadas en púrpura se rellenarán automáticamente. A continuación, se presentan las instrucciones correspondientes a cada tabla.</t>
  </si>
  <si>
    <t>Instrucciones para rellenar la tabla de brechas programáticas relativas a los trabajadores de salud comunitarios en SSRS:</t>
  </si>
  <si>
    <t>Tableau des lacunes programmatiques CHW 1 - Couverture des coûts de rémunération</t>
  </si>
  <si>
    <t>Tabla 1 de brechas programáticas relativas a los trabajadores de salud comunitarios - Cobertura de los costos de remuneración</t>
  </si>
  <si>
    <t>Necesidad actual estimada del país:
1) "A" se refiere al número total estimado de trabajadores de salud comunitarios necesarios por año (puede ser mayor que el objetivo del PEN).
2) "B" se refiere a los objetivos del país en cuanto al número de trabajadores de salud comunitarios necesarios en función del PEN o del número acordado.</t>
  </si>
  <si>
    <t>Estimation actuelle des besoins du pays:
1) "A" fait référence au nombre total estimé d'ASC nécessaires par an (peut être supérieur à l'objectif du PSN).
2) "B" fait référence aux cibles nationales pour le nombre d'ASC nécessaires selon le PSN ou selon un autre nombre convenu.</t>
  </si>
  <si>
    <t>Cible du pays déjà couverte:
1) "C1" fait référence au nombre d'ASC qui recevront une formation et certification pré-service basée sur les compétences par des ressources nationales.
2) "C2" fait référence au nombre d'ASC qui recevront une formation et certification pré-service basée sur les compétences par des ressources externes non liées au Fonds mondial.
3) « C » fait référence au nombre d'ASC qui recevront une formation et certification pré-service basée sur les compétences par des ressources nationales + des ressources externes non liées au Fonds mondial.</t>
  </si>
  <si>
    <t>Lacune programmatique:
Fait référence à l'écart annuel prévu pour atteindre la cible nationale.</t>
  </si>
  <si>
    <t>Comentarios o supuestos:
1) En C2, especifique el número de trabajadores de salud comunitarios que deben recibir apoyo de una fuente de financiamiento externo ajena al Fondo Mundial.</t>
  </si>
  <si>
    <t>Besoin actuel estimé du pays:
1) "A" fait référence au nombre total estimé d'ASC nécessaires par an (peut être plus élevé que l'objectif du PSN).
2) "B" fait référence aux cibles nationales pour le nombre d'ASC nécessaires selon le PSN ou selon un autre nombre convenu.</t>
  </si>
  <si>
    <t>Cible nationale déjà couverte:
1) "C1" fait référence au nombre d'ASC qui recevront une formation pré-service et de certification basée sur les compétences grâce aux ressources nationales.
2) "C2" fait référence au nombre d'ASC qui recevront une formation pré-service et de certification basée sur les compétences grâce à des ressources externes non liées au Fonds mondial. 
3) "C" fait référence au nombre d'ASC qui recevront une formation pré-service et de certification basée sur les compétences par le biais de ressources nationales + ressources externes non liées au Fonds mondial.</t>
  </si>
  <si>
    <t>Lacune programmatique:
Fait référence à l'écart annuel attendu pour atteindre la cible nationale.</t>
  </si>
  <si>
    <t>Comentarios o supuestos:
En C2, especifique el número de trabajadores de salud comunitarios que recibirán apoyo de una fuente de financiamiento externo ajena al Fondo Mundial.</t>
  </si>
  <si>
    <t>Tabla 3 de brechas programáticas relativas a los trabajadores de salud comunitarios - Cobertura de los costos de formación basada en competencias durante la prestación del servicio</t>
  </si>
  <si>
    <t>Indicateur:
Pourcentage d'ASC qui ont reçu une formation continue basée sur les compétences.</t>
  </si>
  <si>
    <t xml:space="preserve">Necesidad actual estimada del país:
1) "A" se refiere al número total estimado de trabajadores de salud comunitarios necesarios por año (puede ser mayor que el objetivo del PEN).
2) "B" se refiere a los objetivos del país en cuanto al número de trabajadores de salud comunitarios necesarios en función del PEN o del número acordado. </t>
  </si>
  <si>
    <t>Cible nationale déjà couverte:
1) "C1" fait référence au nombre d'ASC qui recevront une formation continue basée sur les compétences grâce aux ressources nationales.
2) "C2" fait référence au nombre d'ASC qui recevront une formation continue basée sur les compétences grâce à des ressources externes non liées au Fonds mondial. 
3) "C" fait référence au nombre d'ASC qui recevront une par le biais de ressources nationales + ressources externes non liées au Fonds mondial.</t>
  </si>
  <si>
    <t xml:space="preserve">Tableau des lacunes programmatiques CHW 4 - Couverture des coûts des supervisions formatives intégrées </t>
  </si>
  <si>
    <t>Indicateur:
Pourcentage d’ASCs qui ont bénéficié d’une supervision formative intégrée.</t>
  </si>
  <si>
    <t>Cible nationale déjà couverte:
1) "C1" fait référence au nombre d'ASC qui recevront une supervision formative intégrée grâce aux ressources nationales.
2) "C2" fait référence au nombre d'ASC qui recevront grâce à des ressources externes non liées au Fonds mondial. 
3) "C" fait référence au nombre d'ASC qui recevront par le biais de ressources nationales + ressources externes non liées au Fonds mondial.</t>
  </si>
  <si>
    <t>Commentaires/hypothèses:
1) Les coûts de supervision formative intégrée comprennent tous les coûts nécessaires pour assurer une supervision formative intégrée de qualité des ASC, y compris, mais sans s'y limiter: les coûts de recrutement, de rémunération, de formation, d'équipement et de supervision des superviseurs des ASC, ainsi que les coûts de mise en œuvre (par exemple, les frais de déplacement, les indemnités journalières) pour la supervision des ASC. 
2) Pour C2, précisez le nombre d'ASC à soutenir par source de financement externe non liée au Fonds mondial.</t>
  </si>
  <si>
    <t xml:space="preserve">Tableau des lacunes programmatiques CHW 5 – Couverture des coûts d’équipements </t>
  </si>
  <si>
    <t>Tabla 5 de brechas programáticas relativas a los trabajadores de salud comunitarios - Cobertura de los costos de equipamiento</t>
  </si>
  <si>
    <t>Indicateur:
Pourcentage des ASC qui ont reçu un équipement.</t>
  </si>
  <si>
    <t>Cible nationale déjà couverte:
1) "C1" fait référence au nombre d'ASC qui doivent être équipés grâce aux ressources nationales.
2) "C2" fait référence au nombre d'ASC qui doivent être équipés grâce à des ressources externes non liées au Fonds mondial. 
3) "C" fait référence au nombre d'ASC qui qui doivent être équipés par le biais de ressources nationales + ressources externes non liées au Fonds mondial.</t>
  </si>
  <si>
    <t>Tabla 6 de brechas programáticas relativas a los trabajadores de salud comunitarios - Cobertura de los costos de los EPI</t>
  </si>
  <si>
    <t>Tableau des lacunes programmatiques CHW 6 – Couverture des coûts liés à l’EPI (équipement de protection individuel)</t>
  </si>
  <si>
    <t>Indicator:
Percentage of CHWs protected with PPE.</t>
  </si>
  <si>
    <t>Indicateur:
Pourcentage d'ASC protégés par des EPI.</t>
  </si>
  <si>
    <t>Cible nationale déjà couverte:
1) "C1" fait référence au nombre d'ASC à protéger avec des EPI grâce aux ressources nationales.
2) "C2" fait référence au nombre d'ASC à protéger avec des EPI grâce à des ressources externes non liées au Fonds mondial. 
3) "C" fait référence au nombre d'ASC à protéger avec des EPI par le biais de ressources nationales + ressources externes non liées au Fonds mondial.</t>
  </si>
  <si>
    <t>Necesidad actual estimada del país: 
1) "A" se refiere al número total estimado de trabajadores de salud comunitarios necesarios por año (puede ser mayor que el objetivo del PEN).
2) "B" se refiere a los objetivos del país en cuanto al número de trabajadores de salud comunitarios necesarios en función del PEN o del número acordado.</t>
  </si>
  <si>
    <t>Commentaires/hypothèses:
1) Les types d'EPI dépendent du rôle de l'ASC et des protocoles nationaux pour les EPI.
2) Pour C2, précisez le nombre d'ASC à soutenir par une source de financement externe non liée au Fonds mondial.</t>
  </si>
  <si>
    <t>Comentarios o supuestos:
1) Los tipos de EPI dependen de la función de los trabajadores de salud comunitarios y los protocolos nacionales en materia de EPI.
2) En C2, especifique el número de trabajadores de salud comunitarios que recibirán apoyo de una fuente de financiamiento externo ajena al Fondo Mundial.</t>
  </si>
  <si>
    <t>Tabla 7 de brechas programáticas relativas a los trabajadores de salud comunitarios - Cobertura de los costos de los productos básicos</t>
  </si>
  <si>
    <t xml:space="preserve">Tableau des lacunes programmatiques CHW 7 – Couverture des coûts des produits </t>
  </si>
  <si>
    <t>Cible nationale déjà couverte:
1) "C1" fait référence au nombre d'ASC qui reçoivent des produits grâce aux ressources nationales.
2) "C2" fait référence au nombre d'ASC qui reçoivent des produits grâce à des ressources externes non liées au Fonds mondial. 
3) "C" fait référence au nombre d'ASC qui reçoivent des produits par le biais de ressources nationales + ressources externes non liées au Fonds mondial.</t>
  </si>
  <si>
    <t>Commentaires/hypothèses:
Les produits dépendent du type d'ASC et doivent inclure tous les produits (par exemple, les produits realtifs a la PEC-C, y compris les TDR, les ACT, les SRO, le zinc, les antibiotiques et d'autres produits tels que les préservatifs, les lubrifiants, etc). La quantification des ACT et des TDR pour la communauté est estimée dans le tableau des lacunes programmatiques pour le paludisme et la quantification des préservatifs et des lubrifiants pour la prévention du VIH est faite dans le tableau des lacunes programmatiques du VIH. Le tableau numéro 7 du tableau des lacunes programmatiques des ASC doit indiquer si les besoins en produits des ASC sont satisfaits selon l'ensemble des services qu'ils fournissent.
2) Pour C2, précisez le nombre d'ASC qui seront soutenus par la source de financement externe non liée au FM.</t>
  </si>
  <si>
    <t>Comentarios o supuestos:
1) Los productos básicos dependen del tipo de trabajador de salud comunitario y deben incluir todos los productos (p. ej., para la gestión integrada de casos comunitarios, entre otros, pruebas de diagnóstico rápido, terapia combinada con artemisinina, sales de rehidratación oral, zinc, antibióticos y otros productos básicos como preservativos, lubricantes, etc.) necesarios según el paquete de servicios que deben proporcionar los trabajadores de salud comunitarios. Para calcular el número de terapias combinadas con artemisinina y pruebas de diagnóstico rápido para la malaria que serán necesarias para la comunidad, se debe utilizar la Tabla de brechas programáticas de la malaria; mientras que para calcular el número de preservativos y lubricantes necesarios para la prevención del VIH es necesario utilizar la Tabla de brechas programáticas del VIH. En la tabla 7 de brechas programáticas relativas a los trabajadores de salud comunitarios se debe reflejar si sus necesidades de productos básicos quedan cubiertas en el marco de los servicios que proporcionan.
2) En C2, especifique el número de trabajadores de salud comunitarios que recibirán apoyo de una fuente de financiamiento externo ajena al Fondo Mundial.</t>
  </si>
  <si>
    <t>Tableau des lacunes programmatiques CHW 8  – Couverture des coûts liés aux références / contre références</t>
  </si>
  <si>
    <t xml:space="preserve">Necesidad actual estimada del país: 
1) "A" se refiere al número total estimado de trabajadores de salud comunitarios necesarios por año (puede ser mayor que el objetivo del PEN).
2) "B" se refiere a los objetivos del país en cuanto al número de trabajadores de salud comunitarios necesarios en función del PEN o del número acordado. </t>
  </si>
  <si>
    <t>Tableau des lacunes programmatiques 9 – Couverture des coûts liés au Système de Gestion de l’Information Sanitaire et du S&amp;E.</t>
  </si>
  <si>
    <t>Indicateur:
Pourcentage d’ASC appuyés par des activités relatives au Système d’Information Sanitaire, à la surveillance et au S&amp;E</t>
  </si>
  <si>
    <t>Cible nationale déjà couverte:
1) "C1" indique le nombre d'ASC à soutenir par les activités relatives au Système d’information Sanitaire, à la surveillance et au S&amp;E grâce aux ressources nationales.
2) "C2" indique le nombre d'ASC à soutenir par les activités relatives au Système d’information Sanitaire, à la surveillance et au S&amp;E grâce à des ressources externes non liées au Fonds mondial. 
3) "C" indique le nombre d'ASC à soutenir par les activités relatives au Système d’information Sanitaire, à la surveillance et au S&amp;E par le biais de ressources nationales + ressources externes non liées au Fonds mondial.</t>
  </si>
  <si>
    <t>Tableau des lacunes programmatiques 10 – concerne les produits pour la PEC-C non liés au paludisme (antibiotiques de première ligne pour la pneumonie simple chez les enfants de 2 à 59 mois dans le cadre de la PEC-C)</t>
  </si>
  <si>
    <t>Tabla 10 de brechas programáticas relativas a los trabajadores de salud comunitarios - productos básicos para la gestión integrada de casos comunitarios no relacionados con la malaria (antibióticos de primera línea para la neumonía simple entre los niños de 2 a 59 meses de edad en el marco de la gestión integrada de casos comunitarios)</t>
  </si>
  <si>
    <t>Indicateur:
Proportion d'enfants de 2 à 59 mois avec suspicion de pneumonie (respiration rapide) qui ont reçu un traitement antibiotique de première ligne dans la communauté.</t>
  </si>
  <si>
    <t>Indicador:
Proporción de niños de 2 a 59 meses con presunta infección por neumonía (respiración rápida) que recibieron tratamiento antibiótico de primera línea en la comunidad.</t>
  </si>
  <si>
    <t>Besoin actuel estimé du pays:
1) "A" fait référence au nombre total estimé de cas suspects de pneumonie dans les zones disposant d'ASC (peut être supérieur à l'objectif du PSN). Commentaires/Hypothèses:Précisez les hypothèses (par exemple, incidence de cas suspects de pneumonie chez les enfants de 2 à 59 mois x population de 2 à 59 mois dans les communautés desservies par les ASC ; par exemple 270 cas suspects de pneumonie pour 1 000 enfants de 2 à 59 mois dans une population 1,000,000 d’enfants de 2 à 59 mois dans les communautés desservies par les ASC = (270*1 000 000)/1 000 = 270 000 cas suspects estimés de pneumonie).
2) « B » fait référence aux cibles nationales pour le nombre de cas suspects de pneumonie à traiter avec des antibiotiques de première ligne par les ASC selon le PSN ou selon un autre nombre convenu (doit être égal ou inférieur à « A »).</t>
  </si>
  <si>
    <t xml:space="preserve">Necesidad actual estimada del país: 
1) "A" se refiere al número total estimado de casos sospechosos de neumonía en las áreas con trabajadores de salud comunitarios (puede ser mayor que el objetivo del Plan Estratégico Nacional). Comentarios y supuestos: especifique los supuestos (p. ej., la incidencia de casos sospechosos de neumonía entre los niños de 2 a 59 meses x la población de 2 a 59 meses en las comunidades en las que prestan servicios los trabajadores de salud comunitarios; por ejemplo, 270 casos sospechosos de neumonía por cada 1.000 niños de 2 a 59 meses en una población de 1.000.000 de niños de 2 a 59 meses en las comunidades en las que prestan servicios los trabajadores de salud comunitarios = (270*1.000.000)/1.000 = estimación de 270.000 casos sospechosos de neumonía).
2) "B" se refiere a los objetivos del país en cuanto al número de casos sospechosos de neumonía que los trabajadores de salud comunitarios tratarán con antibióticos de primera línea en función del Plan Estratégico Nacional o según el número acordado (debe ser igual o inferior al número especificado en "A"). </t>
  </si>
  <si>
    <t>Cible nationale déjà couverte:
1) "C1" indique la portion des cibles nationales devant être couvertes par des ressources nationales.
2) "C2" indique la portion des cibles nationales devant être couvertes par des ressources externes non liées au Fonds mondial. 
3) "C" indique la portion des cibles nationales devant être couvertes par des ressources nationales + ressources externes non liées au Fonds mondial.</t>
  </si>
  <si>
    <t>Commentaires/hypothèses:
1) Pour les besoins estimés actuels du pays: Préciser les hypothèses (par exemple, incidence des cas suspects de pneumonie chez les enfants de 2 à 59 mois x population de 2 à 59 mois dans les communautés desservies par les ASC ; par exemple 270 cas suspects de pneumonie pour 1 000 enfants de 2 à 59 mois dans une population de 1 000 000 enfants de 2 à 59 mois dans les communautés desservies par les ASC = (270*1 000 000)/1 000 = 270 000 cas suspects de pneumonie estimés).
2) Précisez le nombre d'ASC prévu pour fournir des services de PEC-C (y compris la prise en charge des cas suspects de pneumonie).</t>
  </si>
  <si>
    <t>Comentarios o supuestos: 
1) En cuanto a la necesidad actual estimada del país: especifique los supuestos (p. ej., la incidencia de casos sospechosos de neumonía entre los niños de 2 a 59 meses x la población de 2 a 59 meses en las comunidades en las que prestan servicios los trabajadores de salud comunitarios; por ejemplo, 270 casos sospechosos de neumonía por cada 1.000 niños de 2 a 59 meses en una población de 1.000.000 de niños de 2 a 59 meses en las comunidades en que prestan servicios los trabajadores de salud comunitarios = (270*1.000.000)/1.000 = estimación de 270.000 casos sospechosos de neumonía). 
2) Especifique el número de trabajadores de salud comunitarios que está previsto que presten servicios de gestión integrada de casos comunitarios (incluida la gestión de casos sospechosos de neumonía).</t>
  </si>
  <si>
    <t>Tableau des lacunes programmatiques 11 – concerne les produits pour la PEC-C non liés au paludisme (sels de réhydratation orale et zinc pour le traitement de la diarrhée chez les enfants de 2 à 59 mois dans le cadre de la PEC-C)</t>
  </si>
  <si>
    <t>Tabla 11 de brechas programáticas relativas a los trabajadores de salud comunitarios - productos básicos para la gestión integrada de casos comunitarios no relacionados con la malaria (sales de rehidratación oral y zinc para el tratamiento de la diarrea entre los niños de 2 a 59 meses de edad como parte de la gestión integrada de casos comunitarios)</t>
  </si>
  <si>
    <t>Indicateur:
Proportion d'enfants de 2 à 59 mois souffrant de diarrhée qui ont reçu des sels de réhydratation orale et un traitement au zinc dans la communauté.</t>
  </si>
  <si>
    <t>Indicador:
Proporción de niños de 2 a 59 meses con diarrea que recibieron tratamiento con sales de rehidratación oral y zinc en la comunidad</t>
  </si>
  <si>
    <t>Commentaires/hypothèses:
1) Pour les besoins actuels estimés du pays:Précisez les hypothèses (par exemple, l'incidence de la diarrhée chez les enfants de 2 à 59 mois x la population de 2 à 59 mois dans les communautés desservies par les ASC ; par exemple 3 300 cas de diarrhée pour 1 000 enfants de 2 à 59 mois dans une population de 1 000 000 enfants de 2 à 59 mois dans les communautés desservies par les ASC = (3300*1 000 000)/1 000 = 3 330 000 cas de diarrhée estimés).
2) Précisez le nombre d'ASC prévu pour fournir des services de PEC-C (y compris la prise en charge des de diarrhées).</t>
  </si>
  <si>
    <t>Comentarios o supuestos: 
1) En cuanto a la necesidad actual estimada de país: especifique los supuestos (p. ej., la incidencia de casos de diarrea entre los niños de 2 a 59 meses x la población de 2 a 59 meses en las comunidades en las que prestan servicios los trabajadores de salud comunitarios; por ejemplo, 3.300 casos de diarrea por cada 1.000 niños de 2 a 59 meses en una población de 1.000.000 de niños de 2 a 59 meses en las comunidades en las que prestan servicios los trabajadores de salud comunitarios = (3.300*1.000.000)/1.000 = 3.333.000 casos estimados de diarrea). 
2) Especifique el número de trabajadores de salud comunitarios que está previsto que presten servicios de gestión integrada de casos comunitarios (incluida la gestión de casos sospechosos de neumonía).</t>
  </si>
  <si>
    <t>Tableau des lacunes programmatiques CHW 2 - Couverture des coûts de formation pré-service et de certification basée sur les compétences</t>
  </si>
  <si>
    <t>Tableau des lacunes programmatiques CHW 3 - Couverture des coûts de formation continue basée sur les compétences</t>
  </si>
  <si>
    <t>Tableau des lacunes programmatiques CHW 4 - Couverture des coûts des supervisions formatives intégrées</t>
  </si>
  <si>
    <t>Tabla 4 de brechas programáticas relativas a los trabajadores de salud comunitarios - Cobertura de los costos de supervisión</t>
  </si>
  <si>
    <t>Tableau des lacunes programmatiques CHW 5 – Couverture des coûts d’équipements</t>
  </si>
  <si>
    <t>Tableau des lacunes programmatiques CHW 7 – Couverture des coûts des produits</t>
  </si>
  <si>
    <t>A. Estimation du total de populations dans le besoin/à risque</t>
  </si>
  <si>
    <t>A. Número total estimado de trabajadores de salud comunitarios necesarios por año</t>
  </si>
  <si>
    <t xml:space="preserve">B. Cibles nationale du nombre d’ASC selon le PSN ou un autre nombre convenu </t>
  </si>
  <si>
    <t>Besoins du pays déjà couverts</t>
  </si>
  <si>
    <t xml:space="preserve">C1. Nombre d’ASC devant être rémunérés par des ressources nationales </t>
  </si>
  <si>
    <t>C1. Número de trabajadores de salud comunitarios que serán remunerados mediante recursos nacionales</t>
  </si>
  <si>
    <t>C2. Número de trabajadores de salud comunitarios que serán remunerados mediante recursos externos no procedentes del Fondo Mundial</t>
  </si>
  <si>
    <t>C. Número de trabajadores de salud comunitarios que serán remunerados mediante recursos nacionales y recursos externos no procedentes del Fondo Mundial</t>
  </si>
  <si>
    <t>Lacune programmatique</t>
  </si>
  <si>
    <t>Besoins du pays couverts par la somme allouée et l’allocation au-delà</t>
  </si>
  <si>
    <t>E. Número de trabajadores de salud comunitarios que serán remunerados mediante el monto de asignación</t>
  </si>
  <si>
    <t>F. Número de trabajadores de salud comunitarios que serán remunerados mediante todas las fuentes: C+E</t>
  </si>
  <si>
    <t>C2. Nombre d’ASC devant être rémunérés par des ressources extérieures non liées au Fonds Mondial</t>
  </si>
  <si>
    <t>C. Nombre d’ASC devant être rémunérés par le biais de ressources nationales + ressources externes non liées au Fonds mondial.=</t>
  </si>
  <si>
    <t>D. Déficit annuel attendu pour atteindre les cibles » B – C</t>
  </si>
  <si>
    <t>E. Nombres d’ASC devant être rémunérés par la somme allouée</t>
  </si>
  <si>
    <t>F. Nombres d’ASC devant être rémunérés au travers de toutes les sources: C+E</t>
  </si>
  <si>
    <t xml:space="preserve">G. Déficit restant pour atteindre les cibles nationales: B – F </t>
  </si>
  <si>
    <t>Proportion d'enfants de 2 à 59 mois souffrant de diarrhée qui ont reçu des sels de réhydratation orale et un traitement au zinc dans la communauté</t>
  </si>
  <si>
    <t>Proporción de niños de 2 a 59 meses con diarrea que recibieron tratamiento con sales de rehidratación oral y zinc en la comunidad</t>
  </si>
  <si>
    <t>A. Nombre total estimé de cas présumés de pneumonie (communauté)</t>
  </si>
  <si>
    <t>A. Estimación total de casos sospechosos de neumonía (comunidad)</t>
  </si>
  <si>
    <t>B. Cibles nationales (du plan stratégique national)</t>
  </si>
  <si>
    <t>C1. L'objectif du pays devrait être couvert par les ressources nationales</t>
  </si>
  <si>
    <t>C2. L'objectif du pays devrait être couvert par des ressources externes non liées au Fonds mondial</t>
  </si>
  <si>
    <t>C. Cible totale nationale déjà couverte</t>
  </si>
  <si>
    <t>E. Objectifs à financer par le montant de la dotation</t>
  </si>
  <si>
    <t>F. Cobertura procedente del monto de asignación y otras fuentes: C+E</t>
  </si>
  <si>
    <t>A. Nombre total estimé de cas de diarrhée (communauté)</t>
  </si>
  <si>
    <t>A. Total de casos de diarrea estimados (comunidad)</t>
  </si>
  <si>
    <t>Denominador: objetivo del país en cuanto al número de trabajadores de salud comunitarios necesarios en función del Plan Estratégico Nacional o según el número acordado; Numerador: número de trabajadores de salud comunitarios que van a recibir formación y certificación basadas en competencias con anterioridad a la prestación del servicio (todas las fuentes de financiamiento)</t>
  </si>
  <si>
    <t>C1. Nombre d'ASC qui recevront une formation pré-service et une certification basées sur les compétences par le biais de ressources nationales</t>
  </si>
  <si>
    <t>C2. Nombre d'ASC qui recevront une formation pré-service et une certification basées sur les compétences par le biais de ressources externes non financées par le Fonds mondial</t>
  </si>
  <si>
    <t>C. Nombre d'ASC qui recevront une formation pré-service et une certification basées sur les compétences par le biais de ressources nationales et externes non liées au Fonds mondial</t>
  </si>
  <si>
    <t>E. Nombre d'ASC qui recevront une formation pré-service et une certification basées sur les compétences grâce à la somme allouée</t>
  </si>
  <si>
    <t>Dénominateur:cibles nationales pour le nombre d'ASC nécessaires selon le PSN ou autre nombre convenu ; Numérateur:Nombre d'ASC qui doivent recevoir une formation continue basée sur les compétences (toutes sources de financement)</t>
  </si>
  <si>
    <t>C1. Nombre d'ASC qui doivent recevoir une formation continue basée sur les compétences grâce aux ressources nationales</t>
  </si>
  <si>
    <t>C1. Número de trabajadores de salud comunitarios que van a recibir formación basada en competencias durante la prestación del servicio mediante recursos nacionales</t>
  </si>
  <si>
    <t>C2. Nombre d'ASC qui doivent recevoir une formation continue basée sur les compétences par le biais de ressources externes non financées par le Fonds mondial</t>
  </si>
  <si>
    <t>C2. Número de trabajadores de salud comunitarios que van a recibir formación basada en competencias durante la prestación del servicio mediante recursos externos no procedentes del Fondo Mundial</t>
  </si>
  <si>
    <t>C. Nombre d'ASC qui doivent recevoir une formation continue basée sur les compétences grâce à des ressources nationales + externes non liées au Fonds mondial</t>
  </si>
  <si>
    <t>C. Número de trabajadores de salud comunitarios que van a recibir formación basada en competencias durante la prestación del servicio mediante recursos nacionales y recursos externos no procedentes del Fondo Mundial</t>
  </si>
  <si>
    <t>E. Nombre d'ASC qui doivent recevoir une formation continue basée sur les compétences grâce au montant de l'allocation</t>
  </si>
  <si>
    <t>E. Número de trabajadores de salud comunitarios que van a recibir formación basada en competencias durante la prestación del servicio mediante el monto de asignación</t>
  </si>
  <si>
    <t>F. Número de trabajadores de salud comunitarios que van a recibir formación basada en competencias durante la prestación del servicio mediante todas las fuentes: C+E</t>
  </si>
  <si>
    <t>C1. Nombre d'ASC qui doivent recevoir une supervision formative intégrée grâce aux ressources nationales</t>
  </si>
  <si>
    <t>C2. Nombre d'ASC devant bénéficier d'une supervision formative intégrée par le biais de ressources externes non financées par le Fonds mondial</t>
  </si>
  <si>
    <t>C. Nombre d'ASC qui doivent bénéficier d'une supervision formative intégrée par le biais de ressources nationales + externes non liées au Fonds mondial</t>
  </si>
  <si>
    <t>E. Nombre d'ASC qui doivent recevoir une supervision formative intégrée grâce au montant de l'allocation</t>
  </si>
  <si>
    <t>C1. Nombre d'ASC qui doivent être équipés grâce aux ressources nationales.</t>
  </si>
  <si>
    <t>C1. Número de trabajadores de salud comunitarios a los que se equipará mediante recursos nacionales</t>
  </si>
  <si>
    <t>C2. Número de trabajadores de salud comunitarios a los que se equipará mediante recursos externos no procedentes del Fondo Mundial</t>
  </si>
  <si>
    <t>C3. Nombre d'ASC qui qui doivent être équipés par le biais de ressources nationales + ressources externes non liées au Fonds mondial</t>
  </si>
  <si>
    <t>C. Número de trabajadores de salud comunitarios a los que se equipará mediante recursos nacionales y recursos externos no procedentes del Fondo Mundial.</t>
  </si>
  <si>
    <t>E. Número de trabajadores de salud comunitarios a los que se deberá equipar mediante el monto de asignación</t>
  </si>
  <si>
    <t>F. Número de trabajadores de salud comunitarios a los que se equipará mediante todas las fuentes: C+E</t>
  </si>
  <si>
    <t>C1. Número de trabajadores de salud comunitarios a los que se protegerá con EPI mediante recursos nacionales.</t>
  </si>
  <si>
    <t>C2. Número de trabajadores de salud comunitarios a los que se protegerá con EPI mediante recursos externos no procedentes del Fondo Mundial</t>
  </si>
  <si>
    <t>C. Número de trabajadores de salud comunitarios cuyos costos en materia de EPI está previsto que se cubran con recursos nacionales y recursos externos no procedentes del Fondo Mundial</t>
  </si>
  <si>
    <t>E. Número de trabajadores de salud comunitarios a los que se deberá proteger con EPI mediante el monto de asignación</t>
  </si>
  <si>
    <t>F. Nombre d'ASC à protéger avec des EPI par toutes les sources: C+E</t>
  </si>
  <si>
    <t>Número de trabajadores de salud comunitarios a los que se protegerá con EPI mediante todas las fuentes: C+E</t>
  </si>
  <si>
    <t>Dénominateur: cible nationale pour le nombre d'ASC nécessaires selon le PSN ou autre nombre convenu ; Numérateur: Nombre d'ASC dont le coût des produits a été couvert (toutes sources de financement)</t>
  </si>
  <si>
    <t>C1. Nombre d'ASC devant recevoir des produits grâce aux ressources nationales</t>
  </si>
  <si>
    <t>C1. Número de trabajadores de salud comunitarios a los que se les proporcionarán productos básicos mediante recursos nacionales</t>
  </si>
  <si>
    <t>C2. Nombre d'ASC devant recevoir des produits grâce à des ressources externes non financées par le Fonds mondial</t>
  </si>
  <si>
    <t>C2. Número de trabajadores de salud comunitarios a los que se les proporcionarán productos básicos mediante recursos externos no procedentes del Fondo Mundial</t>
  </si>
  <si>
    <t>C. Nombre d'ASC devant recevoir des produits grâce à des ressources nationales + externes non liées au Fonds mondial</t>
  </si>
  <si>
    <t>C. Número de trabajadores de salud comunitarios a los que se les proporcionarán productos básicos mediante recursos nacionales y recursos externos no procedentes del Fondo Mundial</t>
  </si>
  <si>
    <t>E. Nombre d'ASC devant recevoir des produits via le montant de l'allocation</t>
  </si>
  <si>
    <t>E. Número de trabajadores de salud comunitarios a los que se les proporcionarán productos básicos mediante el monto de asignación</t>
  </si>
  <si>
    <t>F. Nombre d'ASC devant recevoir des produits par toutes sources: C+E</t>
  </si>
  <si>
    <t>F. Número de trabajadores de salud comunitarios a los que se les proporcionarán productos básicos mediante todas las fuentes: C+E</t>
  </si>
  <si>
    <t>Dénominateur: cible nationale pour le nombre d'ASC nécessaires selon le PSN ou autre nombre convenu ; Numérateur: Nombre d'ASC dont le coût liés aux  référence/contre référence a été couvert (toutes sources de financement)</t>
  </si>
  <si>
    <t>C1. Nombre d'ASC à appuyer pour la référence/contre-référence à travers les ressources nationales</t>
  </si>
  <si>
    <t>C2. Nombre d'ASC à appuyer pour la référence/contre-référence par le biais de ressources externes non liées au Fonds mondial</t>
  </si>
  <si>
    <t>C3. Nombre d'ASC à appuyer pour la référence/contre-référence par le biais de ressources nationales + externes non liées au Fonds mondial</t>
  </si>
  <si>
    <t>E. Nombre d'ASC à appuyer pour la référence/contre-référence par la somme allouée</t>
  </si>
  <si>
    <t xml:space="preserve">F. Nombre d'ASC à appuyer pour la référence/contre-référence par toutes sources: C + E </t>
  </si>
  <si>
    <t>Denominador: objetivo del país en cuanto al número de trabajadores de salud comunitarios necesarios en función del Plan Estratégico Nacional o según el número acordado; Numerador: número de trabajadores de salud comunitarios cuyo costo del sistema de información sobre la gestión sanitaria, así como en materia de vigilancia y seguimiento y evaluación, se ha cubierto (todas las fuentes de financiamiento)</t>
  </si>
  <si>
    <t>C1. Nombre d'ASC à soutenir par les activités relatives au Système d’information Sanitaire, à la surveillance et au S&amp;E grâce aux ressources nationales</t>
  </si>
  <si>
    <t xml:space="preserve">Dénominateur: cible nationale pour le nombre d'ASC nécessaires selon le PSN ou autre nombre convenu ; Numérateur: Nombre d'ASC dont les coûts relatifs aux activités du Système d’information Sanitaire, de surveillance et de S&amp;E ont été couverts (toutes sources de financement) </t>
  </si>
  <si>
    <t>F. Nombre d'ASC à soutenir par les activités relatives au Système d’information Sanitaire, à la surveillance et au S&amp;E par toues les sources de financement: C+E</t>
  </si>
  <si>
    <t>Pestaña "Productos básicos para la gestión integrada de casos comunitarios no relacionados con la malaria"</t>
  </si>
  <si>
    <t>Couverture des coûts de rémunération</t>
  </si>
  <si>
    <t>Cobertura de los costos de remuneración</t>
  </si>
  <si>
    <t>Couverture des coûts de formation pré-service et de certification basée sur les compétences</t>
  </si>
  <si>
    <t>Couverture des coûts de formation continue basée sur les compétences</t>
  </si>
  <si>
    <t>Cobertura de los costos de formación basada en competencias durante la prestación del servicio</t>
  </si>
  <si>
    <t xml:space="preserve">Couverture des coûts des supervisions </t>
  </si>
  <si>
    <t>Cobertura de los costos de supervisión</t>
  </si>
  <si>
    <t>Couverture des coûts d’équipements</t>
  </si>
  <si>
    <t>Cobertura de los costos de equipamiento</t>
  </si>
  <si>
    <t>Cobertura de los costos de los EPI</t>
  </si>
  <si>
    <t>Cobertura de los costos de los productos básicos</t>
  </si>
  <si>
    <t>Couverture des coûts liés aux références / contre références</t>
  </si>
  <si>
    <t>Couverture des coûts liés au Système de Gestion de l’Information Sanitaire et du S&amp;E.</t>
  </si>
  <si>
    <t>Produits pour la PEC-C non liés au paludisme (antibiotiques de première ligne pour la pneumonie simple chez les enfants de 2 à 59 mois dans le cadre de la PEC-C)</t>
  </si>
  <si>
    <t>Productos básicos para la gestión integrada de casos comunitarios no relacionados con la malaria (antibióticos de primera línea para la neumonía simple entre los niños de 2 a 59 meses de edad como parte de la gestión integrada de casos comunitarios)</t>
  </si>
  <si>
    <t>Produits pour la PEC-C non liés au paludisme (sels de réhydratation orale et zinc pour le traitement de la diarrhée chez les enfants de 2 à 59 mois dans le cadre de la PEC-C)</t>
  </si>
  <si>
    <t>Malaria – Prise en charge</t>
  </si>
  <si>
    <t>Malaria - Gestión de casos</t>
  </si>
  <si>
    <t xml:space="preserve">Couverture des coûts des EPI </t>
  </si>
  <si>
    <t>Couverture des coûts des produits</t>
  </si>
  <si>
    <t>Pourcentage d’ASC appuyés par des activités relatives au Système d’Information Sanitaire, à la surveillance et au S&amp;E</t>
  </si>
  <si>
    <t>Proportion d'enfants de 2 à 59 mois avec suspicion de pneumonie (respiration rapide) qui ont reçu un traitement antibiotique de première ligne dans la communauté</t>
  </si>
  <si>
    <t>Proporción de niños de 2 a 59 meses con presunta infección por neumonía (respiración rápida) que recibieron tratamiento antibiótico de primera línea en la comunidad</t>
  </si>
  <si>
    <t xml:space="preserve">Organisation dirigée par la communauté  </t>
  </si>
  <si>
    <t>Organización dirigida por la comunidad</t>
  </si>
  <si>
    <t xml:space="preserve">Organisation basée dans la communauté </t>
  </si>
  <si>
    <t>SSRS</t>
  </si>
  <si>
    <t>SSRP</t>
  </si>
  <si>
    <t>Paludisme</t>
  </si>
  <si>
    <t>Tuberculose</t>
  </si>
  <si>
    <t>VIH</t>
  </si>
  <si>
    <t>Instructions - RSSH CHW Gap Tables</t>
  </si>
  <si>
    <t xml:space="preserve">Instructions – Tableaux des lacunes programmatiques prioritaires pour le SSRP </t>
  </si>
  <si>
    <t xml:space="preserve">Instructions pour compléter le tableau des lacunes programmatiques concernant les ASC en SSRP : </t>
  </si>
  <si>
    <t xml:space="preserve">Blank cells highlighted in white require input. Cells highlighted in purple and gray will be filled automatically. See below instructions for each table.
</t>
  </si>
  <si>
    <t xml:space="preserve">Des informations doivent être saisies dans les cellules vides avec fond blanc. Les cellules avec fond violet et gris se rempliront alors automatiquement. Voir les instructions ci-dessous relatives à chaque tableau. 
</t>
  </si>
  <si>
    <t>Tableau des lacunes programmatiques ASC 1 - Couverture des coûts de rémunération</t>
  </si>
  <si>
    <t>Tabla 1 de brechas programáticas relativas a los trabajadores de salud comunitarios - Cobertura de los costos de remuneración</t>
  </si>
  <si>
    <t>Indicateur:
Pourcentage d'ASC qui ont été rémunérés.</t>
  </si>
  <si>
    <t>Country target already covered:
1) "C1" refers to the number of CHWs who are to receive competency-based pre-service training and certification through domestic resources.
2) "C2" refers to the number of CHWs who are to receive competency-based pre-service training and certification through non-Global Fund external resources. 
3) "C" refers to the number of CHWs who are to receive competency-based pre-service training and certification through domestic + non-Global Fund external resources.</t>
  </si>
  <si>
    <t>Country target covered with the allocation amount</t>
  </si>
  <si>
    <t>Commentaires/hypothèses:
1) Pour C2, précisez le nombre d’ASC à soutenir par une source de financement externe non liée au FM.</t>
  </si>
  <si>
    <t>Indicator: 
Percentage of CHWs remunerated.</t>
  </si>
  <si>
    <t>Country target covered with the allocation amounts: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t>
  </si>
  <si>
    <t xml:space="preserve">Cible nationale devant être couverte par la somme allouée
1) "E" fait référence au nombre d'ASC qui recevront une formation et certification pré-service basée sur les compétences grâce aux fonds de l’allocation. 
2) "F" fait référence au nombre d'ASC qui recevront une formation et certification pré-service basée sur les compétences au travers de toutes les sources de financement. 
3) "G" fait référence à l'écart restant par rapport à la cible nationale.
</t>
  </si>
  <si>
    <t>Meta del país ya cubierto:
1) "C1" se refiere al número de trabajadores de salud comunitarios que van a recibir formación y certificación basadas en competencias con anterioridad a la prestación del servicio mediante recursos nacionales.
2) "C2" se refiere al número de trabajadores de salud comunitarios que van a recibir formación y certificación basadas en competencias con anterioridad a la prestación del servicio mediante recursos externos no procedentes del Fondo Mundial. 
3) "C" se refiere al número de trabajadores de salud comunitarios que van a recibir formación y certificación basadas en competencias con anterioridad a la prestación del servicio mediante recursos nacionales y recursos externos no procedentes del Fondo Mundial.</t>
  </si>
  <si>
    <t>Commentaires/hypothèses:
Pour C2, précisez le nombre d’ASC à soutenir par une source de financement externe non liée au FM.</t>
  </si>
  <si>
    <t>Comments/Assumptions:
For C2, specify the number of CHWs to be supported by source of non-GF external funding</t>
  </si>
  <si>
    <t xml:space="preserve">Tableau des lacunes programmatiques CHW 2 -  Couverture des coûts de formation pré-service et de certification basée sur les compétences
</t>
  </si>
  <si>
    <t xml:space="preserve">Indicator:
Percentage of CHWs who received competency-based pre-service training and certification. </t>
  </si>
  <si>
    <t>Indicateur:
Pourcentage d'ASC qui ont reçu une formation pré-service et une certification basée sur les compétences</t>
  </si>
  <si>
    <t>Indicador: 
Porcentaje de trabajadores de salud comunitarios que fueron remunerados.</t>
  </si>
  <si>
    <t>Necesidad actual estimada del país:
1) "A" se refiere al número total estimado de trabajadores de salud comunitarios necesarios por año (puede ser mayor que el objetivo del PEN).
2) "B" se refiere a los objetivos del país en cuanto al número de trabajadores de salud comunitarios necesarios en función del PEN o del número acordado</t>
  </si>
  <si>
    <t>Meta del país ya cubierta:
1) "C1" se refiere al número de trabajadores de salud comunitarios que van a recibir formación y certificación basadas en competencias con anterioridad a la prestación del servicio mediante recursos nacionales.
2) "C2" se refiere al número de trabajadores de salud comunitarios que van a recibir formación y certificación basadas en competencias con anterioridad a la prestación del servicio mediante recursos externos no procedentes del Fondo Mundial. 
3) "C" se refiere al número de trabajadores de salud comunitarios que van a recibir formación y certificación basadas en competencias con anterioridad a la prestación del servicio mediante recursos nacionales y recursos externos no procedentes del Fondo Mundial.</t>
  </si>
  <si>
    <t>Brecha programática:
Se refiere al déficit anual previsto para alcanzar la meta.</t>
  </si>
  <si>
    <t>Meta del país cubierta con los montos correspondientes a la asignación y por encima de la asignación:
1) "E" se refiere al número de trabajadores de salud comunitarios que van a recibir formación y certificación basadas en competencias previas a la prestación del servicio mediante el monto de la asignación. 
2) "F" se refiere al número de trabajadores de salud comunitarios que van a recibir formación y certificación basadas en competencias previas a la prestación del servicio mediante todas las fuentes de financiamiento.
3) "G" se refiere al déficit restante con respecto a la meta del país.</t>
  </si>
  <si>
    <t>Tabla 2 de brechas programáticas relativas a los trabajadores de salud comunitarios - Cobertura de los costos de formación y certificación basadas en competencias previas a la prestación del servicio</t>
  </si>
  <si>
    <t>Indicador:
Porcentaje de trabajadores de salud comunitarios que recibieron formación y certificación basadas en competencias previas a la prestación del servicio.</t>
  </si>
  <si>
    <t>Necesidad actual estimada del país:
1) "A" se refiere al número total estimado de trabajadores de salud comunitarios necesarios por año (puede ser mayor que el objetivo del PEN).
2) "B" se refiere a las metas del país en cuanto al número de trabajadores de salud comunitarios necesarios en función del PEN o del número acordado.</t>
  </si>
  <si>
    <t xml:space="preserve">Country target to be covered with the allocation amount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 </t>
  </si>
  <si>
    <t>Cible nationale devant être couverte par la somme allouée
1) "E" fait référence au nombre d'ASC qui recevront une formation et certification pré-service basée sur les compétences grâce aux fonds de l’allocation. 
2) "F" fait référence au nombre d'ASC qui recevront une formation et certification pré-service basée sur les compétences au travers de toutes les sources de financement. 
3) "G" fait référence à l'écart restant par rapport à la cible nationale.</t>
  </si>
  <si>
    <t xml:space="preserve">Meta del país que se va a financiar con el monto asignado:
1) "E" se refiere al número de trabajadores de salud comunitarios que van a recibir formación y certificación basadas en competencias previas a la prestación del servicio mediante el monto de la asignación.
2) "F" se refiere al número de trabajadores de salud comunitarios que van a recibir formación y certificación basadas en competencias previas a la prestación del servicio mediante todas las fuentes de financiamiento.
3) "G" se refiere al déficit restante con respecto a la meta del país. </t>
  </si>
  <si>
    <t xml:space="preserve">Tableau des lacunes programmatiques CHW 3  -  Couverture des coûts de formation continue basée sur les compétences
</t>
  </si>
  <si>
    <t>Tabla 3 de brechas programáticas relativas a los trabajadores de salud comunitarios - Cobertura de los costos de formación basada en competencias durante la prestación del servicio</t>
  </si>
  <si>
    <t>Indicator:
Percentage of CHWs who received competency-based in-service training.</t>
  </si>
  <si>
    <t>Indicador:
Porcentaje de trabajadores de salud comunitarios que recibieron formación basada en competencias durante la prestación del servicio.</t>
  </si>
  <si>
    <t>Meta del país ya cubierta:
1) "C1" se refiere al número de trabajadores de salud comunitarios que van a recibir formación basada en competencias durante la prestación del servicio mediante recursos nacionales.
2) "C2" se refiere al número de trabajadores de salud comunitarios que van a recibir formación basada en competencias durante la prestación del servicio mediante recursos externos no procedentes del Fondo Mundial.
3) "C" se refiere al número de trabajadores de salud comunitarios que van a recibir formación basada en competencias durante la prestación del servicio mediante recursos nacionales y recursos externos no procedentes del Fondo Mundial.</t>
  </si>
  <si>
    <t>Country target to be covered with the allocation amount:
1) "E" refers to the number of CHWs who are to receive competency-based in-service training through the allocation amount.
2) "F" refers to the number of CHWs who are to receive competency-based in-service training through all sources.
3) "G" refers to the remaining gap to country target.</t>
  </si>
  <si>
    <t>Cible nationale devant être couverte par la somme allouée:
1) "E" fait référence au nombre d'ASC qui recevront une formation continue basée sur les compétences grâce aux fonds de l’allocation. 
2) "F" fait référence au nombre d'ASC qui recevront une formation continue basée sur les compétences au travers de toutes les sources de financement. 
3) "G" fait référence à l'écart restant par rapport à la cible nationale.</t>
  </si>
  <si>
    <t>Meta del país que se va a financiar con el monto asignado:
1) "E" se refiere al número de trabajadores de salud comunitarios que van a recibir formación basada en competencias durante la prestación del servicio mediante el monto de la asignación.
2) "F" se refiere al número de trabajadores de salud comunitarios que van a recibir formación basada en competencias durante la prestación del servicio mediante todas las fuentes de financiamiento.
3) "G" se refiere al déficit restante con respecto a la meta del país.</t>
  </si>
  <si>
    <t>Comments/Assumptions:
For C2, the number of CHWs to be supported by source of non-Global Fund external funding.</t>
  </si>
  <si>
    <t>Tabla 4 de brechas programáticas relativas a los trabajadores de salud comunitarios - Cobertura de los costos de la supervisión de apoyo integrada</t>
  </si>
  <si>
    <t xml:space="preserve">Indicator:
Percentage of CHWs who received integrated supportive supervision. </t>
  </si>
  <si>
    <t>Indicador:
Porcentaje de trabajadores de salud comunitarios que recibieron supervisión de apoyo integrada.</t>
  </si>
  <si>
    <t>Meta del país ya cubierta:
1) "C1" se refiere al número de trabajadores de salud comunitarios que van a recibir una supervisión de apoyo integrada mediante recursos nacionales.
2) "C2" se refiere al número de trabajadores de salud comunitarios que van a recibir una supervisión de apoyo integrada mediante recursos externos no procedentes del Fondo Mundial.
3) "C" se refiere al número de trabajadores de salud comunitarios que van a recibir una supervisión de apoyo integrada mediante recursos nacionales y recursos externos no procedentes del Fondo Mundial.</t>
  </si>
  <si>
    <t>Country target to be covered with the allocation amount:
1) "E" refers to the number of CHWs who are to receive integrated supportive supervision through the allocation amount.
2) "F" refers to the number of CHWs who are to receive integrated supportive supervision through all sources.
3) "G" refers to the remaining gap to country target</t>
  </si>
  <si>
    <t>Cible nationale devant être couverte par la somme allouée:
1) "E" fait référence au nombre d'ASC qui recevront une supervision formative intégrée grâce aux fonds de l’allocation.
2) "F" fait référence au nombre d'ASC qui recevront une supervision formative intégrée au travers de toutes les sources de financement. 
3) "G" fait référence à l'écart restant par rapport à la cible nationale.</t>
  </si>
  <si>
    <t>Meta del país que se va a financiar con el monto asignado:
1) "E" se refiere al número de trabajadores de salud comunitarios que van a recibir una supervisión de apoyo integrada mediante el monto de asignación.
2) "F" se refiere al número de trabajadores de salud comunitarios que van a recibir una supervisión de apoyo integrada mediante todas las fuentes.
3) "G" se refiere al déficit restante con respecto al objetivo del país.</t>
  </si>
  <si>
    <t>Comments/Assumptions:
1) Integrated supportive supervision costs include all costs needed to ensure quality, integrated supportive supervision of CHWs, including but not limited to: costs for recruitment, remuneration, training, equipment, and supervision of CHW supervisors, as well as implementation costs (e.g., travel costs, per diems) for supervision of CHWs. 
2) For C2, specify the number of CHWs to be supported by source of non-Global Fund external funding.</t>
  </si>
  <si>
    <t>Comentarios o supuestos:
1) Los costos de la supervisión de apoyo integrada incluyen todos los costos necesarios para asegurar la calidad de la supervisión de los trabajadores de salud comunitarios, lo que incluirá, si bien no de forma exclusiva, lo siguiente: costos de contratación, remuneración, formación, equipamiento y supervisión de los supervisores de los trabajadores de salud comunitarios, así como costos de ejecución (por ejemplo, gastos de viaje, per diems) para dicha supervisión.
2) En C2, especifique el número de trabajadores de salud comunitarios que recibirán apoyo de una fuente de financiamiento externo ajena al Fondo Mundial.</t>
  </si>
  <si>
    <t>Indicador:
Porcentaje de trabajadores de salud comunitarios que han sido equipados.</t>
  </si>
  <si>
    <t>Tabla 5 de brechas programáticas relativas a los trabajadores de salud comunitarios - Cobertura de los costos de equipamiento</t>
  </si>
  <si>
    <t>Meta del país ya cubierta:
1) "C1" se refiere al número de trabajadores de salud comunitarios a los que se deberá equipar mediante recursos nacionales.
2) "C2" se refiere al número de trabajadores de salud comunitarios a los que se deberá equipar mediante recursos externos no procedentes del Fondo Mundial.
3) "C" se refiere al número de trabajadores de salud comunitarios a los que se deberá equipar mediante recursos nacionales y recursos externos no procedentes del Fondo Mundial.</t>
  </si>
  <si>
    <t>Country target to be covered with the allocation amount:
1) "E" refers to the number of CHWs who are to be equipped through the allocation amount. 
2) "F" refers to the number of CHWs who are to be equipped through all sources.
3) "G" refers to the remaining gap to country target</t>
  </si>
  <si>
    <t>Cible nationale devant être couverte par la somme allouée:
1) "E" fait référence au nombre d'ASC qui doivent être équipés grâce aux fonds de l’allocation.
2) "F" fait référence au nombre d'ASC qui doivent être équipés au travers de toutes les sources de financement. 
3) "G" fait référence à l'écart restant par rapport à la cible nationale.</t>
  </si>
  <si>
    <t>Meta del país que se va a financiar con el monto asignado:
1) "E" se refiere al número de trabajadores de salud comunitarios a los que se deberá equipar mediante el monto de la asignación.
2) "F" se refiere al número de trabajadores de salud comunitarios a los que se deberá equipar mediante todas las fuentes de financiamiento.
3) "G" se refiere al déficit restante con respecto a la meta del país.</t>
  </si>
  <si>
    <t>Comments/Assumptions:
1) Equipment depends on the role of the CHW and geography (rural versus urban). In rural contexts, the following should be considered: Transportation (e.g., bicycle inc. maintenance or motorcycle inc. maintenance and fuel or transportation allowance, depending on context/terrain (note if transport costs for referral / counter-referral are included here Table 8 is not needed) backpack, uniform, rain gear and boots, flashlight, thermometer, shakir tape, respiratory timers for respiratory illness. 
2) For C2, specify the number of CHWs to be supported by source of non-Global Fund external funding.</t>
  </si>
  <si>
    <t xml:space="preserve">Commentaires/hypothèses:
1) L'équipement dépend du rôle de l'ASC et de la géographie (rurale ou urbaine). Dans les contextes ruraux, les éléments suivants devraient être pris en compte: Transport (par exemple, bicyclette ou moto inclus l’entretien, carburant ou indemnité de transport selon le contexte/terrain (notez que si les coûts de transport pour la référence/contre-référence sont inclus ici, le tableau 8 n'est pas nécessaire) sac à dos, uniforme, vêtements de pluie et bottes, lampe de poche, thermomètre, ruban shakir, minuteurs respiratoires pour les maladies respiratoires. 
2) Pour C2, précisez le nombre d'ASC à soutenir par source de financement externe non liée au Fonds mondial.
</t>
  </si>
  <si>
    <t>Comentarios o supuestos:
1) El equipo depende de la función de los trabajadores de salud comunitarios y la zona geográfica (rural frente a urbana). En contextos rurales, se debe considerar lo siguiente: transporte [p. ej., bicicleta con mantenimiento o motocicleta con mantenimiento y combustible o subsidio de transporte, según el contexto o terreno (tenga en cuenta que si los costos de transporte para la referencia/contra referencia se incluyen aquí, no será necesaria la tabla 8)], mochila, uniforme, ropa y botas de agua, linterna, termómetro, cinta antropométrica shakir) , contadores de respiraciones para enfermedades respiratorias.
2) En C2, especifique el número de trabajadores de salud comunitarios que recibirán apoyo de una fuente de financiamiento externo ajena al Fondo Mundial.</t>
  </si>
  <si>
    <t>Tabla 6 de brechas programáticas relativas a los trabajadores de salud comunitarios - Cobertura de los costos de los EPI</t>
  </si>
  <si>
    <t xml:space="preserve">Indicator:
Percentage of equipped CHWs. </t>
  </si>
  <si>
    <t>Indicador:
Porcentaje de trabajadores de salud comunitarios protegidos con EPI.</t>
  </si>
  <si>
    <t>Meta del país ya cubierta:
1) "C1" se refiere al número de trabajadores de salud comunitarios a los que se protegerá con EPI mediante recursos nacionales.
2) "C2" se refiere al número de trabajadores de salud comunitarios a los que se protegerá con EPI mediante recursos externos no procedentes del Fondo Mundial. 
3) "C" se refiere al número de trabajadores de salud comunitarios a los que se protegerá con EPI mediante recursos nacionales y recursos externos no procedentes del Fondo Mundial.</t>
  </si>
  <si>
    <t xml:space="preserve">Country target to be covered with the allocation amount:
1) "E" refers to the number of CHWs to be protected with PPE through the allocation amount. 
2) "F" refers to the number of CHWs to be protected with PPE through all sources.
3) "G" refers to the remaining gap to country target. </t>
  </si>
  <si>
    <t xml:space="preserve">Cible nationale devant être couverte par la somme allouée:
1) "E" fait référence au nombre d'ASC à protéger avec des EPI grâce aux fonds de l’allocation.
2) "F" fait référence au nombre d'ASC à protéger avec des EPI au travers de toutes les sources de financement. 
3) "G" fait référence à l'écart restant par rapport à la cible nationale. </t>
  </si>
  <si>
    <t xml:space="preserve">Meta del país que se va a financiar con el monto asignado:
1) "E" se refiere al número de trabajadores de salud comunitarios a los que se protegerá con EPI mediante el monto de la asignación. 
2) "F" se refiere al número de trabajadores de salud comunitarios a los que se protegerá con EPI mediante todas las fuentes de financiamiento.
3) "G" se refiere al déficit restante con respecto al objetivo del país. </t>
  </si>
  <si>
    <t>Tabla 7 de brechas programáticas relativas a los trabajadores de salud comunitarios - Cobertura de los costos de los productos básicos</t>
  </si>
  <si>
    <t>Necesidad actual estimada del país: 
1) "A" se refiere al número total estimado de trabajadores de salud comunitarios necesarios por año (puede ser mayor que el objetivo del PEN).
2) "B" se refiere a las metas del país en cuanto al número de trabajadores de salud comunitarios necesarios en función del PEN o del número acordado.</t>
  </si>
  <si>
    <t>Meta del país ya cubierta:
1) "C1" se refiere al número de trabajadores de salud comunitarios a los que se les proporcionarán productos básicos mediante recursos nacionales.
2) "C2" se refiere al número de trabajadores de salud comunitarios a los que se les proporcionarán productos básicos mediante recursos externos no procedentes del Fondo Mundial.
3) "C" se refiere al número de trabajadores de salud comunitarios a los que se les proporcionarán productos básicos mediante recursos nacionales y recursos externos no procedentes del Fondo Mundial.</t>
  </si>
  <si>
    <t xml:space="preserve">Country target to be covered with the allocation amount:
1) "E" refers to the number of CHWs to be provided commodities through the allocation amount. 
2) "F" refers to the number of CHWs to be provided commodities through all sources. 
3) "G" refers to the remaining gap to country target. </t>
  </si>
  <si>
    <t>Cible nationale devant être couverte par la somme allouée:
1) "E" fait référence au nombre d'ASC qui reçoivent des produits grâce aux fonds de l’allocation.
2) "F" fait référence au nombre d'ASC qui reçoivent des produits au travers de toutes les sources de financement. 
3) "G" fait référence à l'écart restant par rapport à la cible nationale.</t>
  </si>
  <si>
    <t xml:space="preserve">Meta del país que se va a financiar con el monto asignado:
1) "E" se refiere al número de trabajadores de salud comunitarios a los que se les proporcionarán productos básicos mediante el monto de asignación.
2) "F" se refiere al número de trabajadores de salud comunitarios a los que se les proporcionarán productos básicos mediante todas las fuentes.
3) "G" se refiere al déficit restante con respecto al objetivo del país. </t>
  </si>
  <si>
    <t>Comments/Assumptions:
1) Commodities depend on the type of CHW and should include all commodities (e.g., iCCM commodities including RDTs, ACTs, ORS, zinc, antibiotics, and other commodities such as condoms, lubricant etc.) required per the package of services to be delivered by the CHWs. Quantification of ACTs and RDTs for malaria needed for community is estimated in the Malaria Programmatic Gap Table and quantification of condoms and lubricant needed for HIV prevention done in HIV Programmatic Gap Table. Table 7 of the CHW Programmatic Gap Table should reflect whether CHWs commodity needs are met based on the package of services they provide.
2) For C2, specify number of CHWs to be supported by source of non-GF external funding.</t>
  </si>
  <si>
    <t>Tabla 8 de brechas programáticas relativas a los trabajadores de salud comunitarios - Cobertura de los costos de referencia/contrarreferencia</t>
  </si>
  <si>
    <t>Indicator:
Percentage of CHWs supported for referral / counter-referral.</t>
  </si>
  <si>
    <t>Indicateur:
Pourcentage d'ASC soutenus par des activités liées au système de référence/contre-référence.</t>
  </si>
  <si>
    <t xml:space="preserve">Indicador:
Porcentaje de trabajadores de salud comunitarios que recibieron apoyo para la referencia/contrarreferencia </t>
  </si>
  <si>
    <t>Cible nationale déjà couverte:
1) "C1" indique le nombre d'ASC à soutenir par des activités liées au système de référence/contre-référence grâce aux ressources nationales.
2) "C2" indique le nombre d'ASC à soutenir par des activités liées au système de référence/contre-référence grâce à des ressources externes non liées au Fonds mondial. 
3) "C" indique le nombre d'ASC à soutenir par des  activités liées au système de référence/contre-référence par le biais de ressources nationales + ressources externes non liées au Fonds mondial.</t>
  </si>
  <si>
    <t>Meta del país ya cubierta:
1) "C1" se refiere al número de trabajadores de salud comunitarios que recibirán el apoyo de un sistema de referencia/contrarreferencia  mediante recursos nacionales
2) "C2" se refiere al número de trabajadores de salud comunitarios que recibirán el apoyo de un sistema de referencia/contrarreferencia mediante recursos externos no procedentes del Fondo Mundial.
3) "C" se refiere al número de trabajadores de salud comunitarios que recibirán el apoyo de un sistema de referencia/contrarreferencia mediante recursos nacionales y recursos externos no procedentes del Fondo Mundial.</t>
  </si>
  <si>
    <t>Country target to be covered with the allocation amount:
1) "E" refers to the number of CHWs to be supported by a referral / counter-referral through the allocation amount. 
2) "F" refers to the number of CHWs to be supported by a referral / counter-referral system through all sources.
3) "G" refers to the remaining gap to country target.</t>
  </si>
  <si>
    <t>Cible nationale devant être couverte par la somme allouée:
1) "E" fait référence au nombre d'ASC à soutenir par des  activités liées au système de référence/contre-référence grâce aux fonds de l’allocation.
2) "F" fait référence au nombre à soutenir par des  activités liées au système de référence/contre-référence au travers de toutes les sources de financement. 
3) "G" fait référence à l'écart restant par rapport à la cible nationale.</t>
  </si>
  <si>
    <t>Meta del país que se va a financiar con el monto asignado:
1) "E" se refiere al número de trabajadores de salud comunitarios que recibirán el apoyo de un sistema de referencia/contrarreferencia  mediante el monto de asignación.
2) "F" se refiere al número de trabajadores de salud comunitarios que recibirán el apoyo de un sistema de referencia/contrarreferencia  mediante todas las fuentes.
3) "G" se refiere al déficit restante con respecto a la meta del país.</t>
  </si>
  <si>
    <t>Commentaires/hypothèses:
1) Si les coûts des activités liées au système de  référence/contre-référence (par exemple, les frais de transport pour le patient, le soignant et l'ASC sont déjà inclus dans le tableau 4 sur l'équipement, indiquez simplement que les coûts de référence/contre-référence sont inclus dans le tableau 4.
2) Pour C2, précisez le nombre d'ASC à soutenir par une source de financement externe non liée au FM.</t>
  </si>
  <si>
    <t>Comentarios o supuestos: 
1) Si los costos de referencia/contrarreferencia (p. ej., los costos de transporte para los pacientes, los cuidadores y los trabajadores de salud comunitarios ya están incluidos en la tabla 4 relativa a los equipos, bastará con indicarlo.
2) En C2, especifique el número de trabajadores de salud comunitarios que recibirán apoyo de una fuente de financiamiento externo ajena al Fondo Mundial.</t>
  </si>
  <si>
    <t>Tableau des lacunes programmatiques 9 – Couverture des coûts liés au Système de Gestion de l’Information Sanitaire et du S&amp;E</t>
  </si>
  <si>
    <t>Tabla 9 de brechas programáticas relativas a los trabajadores de salud comunitarios - Cobertura de los costos del Sistema de Información Gerencial en Salud (SIGS), la vigilancia y el seguimiento y la evaluación</t>
  </si>
  <si>
    <t>Indicator:
Percentage of CHWs supported with Health management information system, surveillance and M&amp;E activities</t>
  </si>
  <si>
    <t>Indicador:
Porcentaje de los trabajadores de salud comunitarios que recibirán apoyo en el uso del sistema de información sobre la gestión sanitaria, así como en materia de vigilancia, seguimiento y evaluación</t>
  </si>
  <si>
    <t>Current estimated country need: 
1) "A" refers to the total estimated number of CHWs needed by year (may be higher than the NSP target).
2) "B" refers to country targets for number of CHWs needed per NSP or agreed number</t>
  </si>
  <si>
    <t xml:space="preserve">Necesidad actual estimada del país: 
1) "A" se refiere al número total estimado de trabajadores de salud comunitarios necesarios por año (puede ser mayor que el objetivo del PEN).
2) "B" se refiere a las metas del país en cuanto al número de trabajadores de salud comunitarios necesarios en función del PEN o del número acordado. </t>
  </si>
  <si>
    <t>Meta del país ya cubierta:
1) "C1" se refiere al número de trabajadores de salud comunitarios que recibirán apoyo en el uso del sistema de información sobre el Sistema de Información Gerencial en Salud, así como en materia de vigilancia, y actividades de seguimiento y evaluación mediante recursos nacionales.
2) "C2" se refiere al número de trabajadores de salud comunitarios que recibirán apoyo en el uso del Sistema de Información Gerencial en Salud, así como en materia de vigilancia, y actividades de seguimiento y evaluación, mediante recursos externos no procedentes del Fondo Mundial.
3) "C" se refiere al número de trabajadores de salud comunitarios que recibirán apoyo en el uso del Sistema de Información Gerencial en Salud, así como en materia de vigilancia, y actividades de seguimiento y evaluación, mediante recursos nacionales y recursos no procedentes del Fondo Mundial.</t>
  </si>
  <si>
    <t xml:space="preserve">Country target to be covered with the allocation amount:
1) "E" refers to the number of CHWs whose cost of HMIS related activities is planned to be covered by the allocation amount. 
2) "F" refers to the number of CHWs to be supported with Health management information system, surveillance and M&amp;E through all sources. 
3) "G" refers to the remaining gap to country target. </t>
  </si>
  <si>
    <t>Cible nationale devant être couverte par la somme allouée:
1) "E" fait référence au nombre d'ASC les activités relatives au Système d’information Sanitaire, à la surveillance et au S&amp;E grâce aux fonds de l’allocation.
2) "F" fait référence au nombre d'ASC les activités relatives au Système d’information Sanitaire, à la surveillance et au S&amp;E au travers de toutes les sources de financement. 
3) "G" fait référence à l'écart restant par rapport à la cible nationale.</t>
  </si>
  <si>
    <t xml:space="preserve">Meta del país que se va a financiar con el monto asignado:
1) "E" se refiere al número de trabajadores de salud comunitarios cuyo costo en materia de productos básicos está previsto que se cubra con el monto de asignación.
2) "F" se refiere al número de trabajadores de salud comunitarios que recibirán apoyo en el uso del Sistema de Información Gerencial en Salud, así como en materia de vigilancia, y actividades de seguimiento y evaluación, mediante todas las fuentes. 
3) "G" se refiere al déficit restante con respecto a la meta del país. </t>
  </si>
  <si>
    <t>Commentaires/hypothèses:
1) Les coûts relatifs au Système d’Information Sanitaire, à la surveillance et au S&amp;E comprennent: les registres, les aide-mémoire papier, les formulaires de rapportage de routine, l'élaboration de la liste complète des ASC (y compris la collecte de données si besoin) et la maintenance de la liste dans un registre, les outils de santé numériques (téléphones/tablettes, cartes SIM, indemnité de communication) pour les ASC et les superviseurs des ASC.
2) Dans le champ commentaires/hypothèses, indiquez le nombre d'ASC à soutenir par une source de financement externe non liée au Fonds mondial.</t>
  </si>
  <si>
    <t>Comentarios o supuestos: 
1) Los costos del Sistema de Información Gerencial en Salud, , la vigilancia y el seguimiento y la evaluación incluyen: registros, material de apoyo en papel, formularios para los reportes periódicos, elaboración de una lista completa de trabajadores de salud comunitarios (incluida la recopilación de datos según sea necesario) y mantenimiento en un registro, herramientas móviles de salud digital (teléfonos y tabletas, tarjetas SIM, ayudas para comunicaciones) para los trabajadores de salud comunitarios y sus supervisores.
2) En la celda de comentarios y supuestos, añada el número de trabajadores de salud comunitarios que recibirán apoyo de una fuente de financiamiento externo ajena al Fondo Mundial.</t>
  </si>
  <si>
    <t>Tabla 10 de brechas programáticas relativas a los trabajadores de salud comunitarios - productos básicos para la gestión integrada de casos comunitarios no relacionados con la malaria (antibióticos de primera línea para la neumonía simple entre los niños de 2 a 59 meses de edad en el marco de la gestión integrada de casos comunitarios)</t>
  </si>
  <si>
    <t>Indicator:
Proportion of children 2-59 months with suspected pneumonia (fast breathing) that received first line antibiotic treatment in the community.</t>
  </si>
  <si>
    <t>Meta del país ya cubierta:
1) "C1" se refiere a la parte de la meta del país que se prevé cubrir con recursos nacionales.
2) "C2" se refiere a la parte de la meta del país que se prevé cubrir con recursos externos no procedentes del Fondo Mundial.
3) "C" se refiere a la parte de la meta del país que se prevé cubrir con recursos nacionales y recursos externos no procedentes del Fondo Mundial.</t>
  </si>
  <si>
    <t>Brecha programática:
Se refiere al déficit anual previsto para alcanzar la meta del país.</t>
  </si>
  <si>
    <t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t>
  </si>
  <si>
    <t>Cible nationale devant être couverte par la somme allouée:
1) "E" indique la portion des cibles nationales devant être couvertes par l’allocation.
2) "F" la portion des cibles nationales devant être couvertes au travers de toutes les sources de financement. 
3) "G" fait référence à l'écart restant par rapport à la cible nationale.</t>
  </si>
  <si>
    <t xml:space="preserve">Meta del país que se va a financiar con el monto asignado:
1) "E" se refiere a la parte de la meta del país que se prevé cubrir con el monto de asignación.
2) "F" se refiere a la parte de la meta del país que se prevé cubrir con todas las fuentes.
3) "G" se refiere al déficit restante con respecto a la meta del país. </t>
  </si>
  <si>
    <t>Tabla 11 de brechas programáticas relativas a los trabajadores de salud comunitarios - productos básicos para la gestión integrada de casos comunitarios no relacionados con la malaria (sales de rehidratación oral y zinc para el tratamiento de la diarrea entre los niños de 2 a 59 meses de edad como parte de la gestión integrada de casos comunitarios)</t>
  </si>
  <si>
    <t>Indicator:
Proportion of children 2-59 months with diarrhea that received oral rehydration salts and zinc treatment in the community.</t>
  </si>
  <si>
    <t xml:space="preserve">Current estimated country need: 
1) "A" refers to the total estimated number of diarrhea cases in the areas with CHWs (may be higher than the NSP target). Comments/Assumptions: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"B" refers to country targets for number of suspected diarrhea cases  by CHWs per NSP or agreed number (must be equal to or lower than “A”). </t>
  </si>
  <si>
    <t>Estimation des besoins actuels du pays:
1) "A" fait référence au nombre total estimé de cas de diarrhée dans les zones avec ASC (peut être supérieur à la cible du PSN). Commentaires/Hypothèses:Préciser les hypothèses (par exemple, incidence de la diarrhée chez les enfants de 2 à 59 mois x population de 2 à 59 mois dans les communautés desservies par les ASC ; par exemple 3 300 cas de diarrhée pour 1 000 enfants de 2 à 59 mois dans une population de 1 000 000 d'enfants 2-59 mois dans les communautés desservies par les ASC = (3300*1 000 000)/1 000 = 3 330 000 cas de diarrhée estimés).
2) « B » fait référence aux cibles du pays pour le nombre de cas de diarrhée à traiter par les ASC selon le PSN ou nombre convenu (doit être égal ou inférieur à « A »).</t>
  </si>
  <si>
    <t xml:space="preserve">Necesidad actual estimada del país: 
1) "A" se refiere al número total estimado de casos de diarrea en las áreas con trabajadores de salud comunitarios (puede ser mayor que la meta del Plan Estratégico Nacional). Comentarios y supuestos: especifique los supuestos (p. ej., la incidencia de casos de diarrea entre los niños de 2 a 59 meses x la población de 2 a 59 meses en las comunidades en las que prestan servicios los trabajadores de salud comunitarios; por ejemplo, 3.300 casos de diarrea por cada 1.000 niños de 2 a 59 meses en una población de 1.000.000 de niños de 2 a 59 meses en las comunidades en las que prestan servicios los trabajadores de salud comunitarios = (3.300*1.000.000)/1.000 = 3.333.000 casos estimados de diarrea).
2) "B" se refiere a los objetivos del país en cuanto al número de casos sospechosos de neumonía que los trabajadores de salud comunitarios tratarán con antibióticos de primera línea en función del Plan Estratégico Nacional o según el número acordado (debe ser igual o inferior al número especificado en "A"). </t>
  </si>
  <si>
    <t>Meta del país ya cubierta:
1) "C1" se refiere a la parte de la meta del país que se prevé cubrir con recursos nacionales.
2) "C2" se refiere a la parte del objetivo de la meta que se prevé cubrir con recursos externos no procedentes del Fondo Mundial.
3) "C" se refiere a la parte de la meta del país que se prevé cubrir con recursos nacionales y recursos externos no procedentes del Fondo Mundial.</t>
  </si>
  <si>
    <t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t>
  </si>
  <si>
    <t>Cible nationale devant être couverte par la somme allouée:
1) "E" fait référence la portion des cibles nationales devant être couvertes grâce aux fonds de l’allocation.
2) "F" fait référence la portion des cibles nationales devant être couvertes au travers de toutes les sources de financement. 
3) "G" fait référence à l'écart restant par rapport à la cible nationale.</t>
  </si>
  <si>
    <t xml:space="preserve">Meta del país que se va a financiar con el monto asignado:
1) "E" se refiere a la parte de la meta del país que se prevé cubrir con el monto de asignación.
2) "F" se refiere a la parte de la meta  del país que se prevé cubrir con todas las fuentes.
3) "G" se refiere al déficit restante con respecto a la meta objetivo del país. </t>
  </si>
  <si>
    <t>Tabla 2 de brechas programáticas relativas a los trabajadores de salud comunitarios - Cobertura de los costos de formación y certificación basadas en competencias previas a la prestación del servicio</t>
  </si>
  <si>
    <t>Comentarios o supuestos</t>
  </si>
  <si>
    <t>Current estimated country need</t>
  </si>
  <si>
    <t>B. Metas del país en cuanto al número de trabajadores de salud comunitarios necesarios en función del Plan Estratégico Nacional o del número acordado</t>
  </si>
  <si>
    <t>Metas del país ya cubiertas</t>
  </si>
  <si>
    <t>Brecha programática</t>
  </si>
  <si>
    <t>D. Déficit anual previsto para alcanzar la meta: B - C</t>
  </si>
  <si>
    <t>Meta del país cubierta con los montos correspondientes a la asignación y por encima de la asignación</t>
  </si>
  <si>
    <t>G. Déficit restante respecto a la meta del país: B - F</t>
  </si>
  <si>
    <t xml:space="preserve">Tabla 8 de brechas programáticas relativas a los trabajadores de salud comunitarios - Cobertura de los costos de la referencia/contrarreferencia </t>
  </si>
  <si>
    <t>Tabla 9 de brechas programáticas relativas a los trabajadores de salud comunitarios - Cobertura de los costos del Sistema de Información Gerencial en Salud, la vigilancia y el seguimiento y la evaluación</t>
  </si>
  <si>
    <t>B. Metas del país (del Plan Estratégico Nacional)</t>
  </si>
  <si>
    <t>C1. Meta del país que se prevé cubrir con recursos nacionales</t>
  </si>
  <si>
    <t>C2. Meta del país que se prevé cubrir con recursos externos no procedentes del Fondo Mundial</t>
  </si>
  <si>
    <t>C. Meta total del país ya cubierto</t>
  </si>
  <si>
    <t>E. Metas que se deberán financiar con el monto de asignación</t>
  </si>
  <si>
    <t>Denominador: Metasdel país en cuanto al número de trabajadores de salud comunitarios necesarios en función del Plan Estratégico Nacional o según el número acordado; Numerador: número de trabajadores de salud comunitarios que serán remunerados (todas las fuentes de financiamiento)</t>
  </si>
  <si>
    <t>C1. Número de trabajadores de salud comunitarios que van a recibir formación y certificación basadas en competencias previas a la prestación del servicio mediante recursos nacionales</t>
  </si>
  <si>
    <t>C2. Número de trabajadores de salud comunitarios que van a recibir formación y certificación basadas en competencias previas a la prestación del servicio mediante recursos externos no procedentes del Fondo Mundial</t>
  </si>
  <si>
    <t>C. Número de trabajadores de salud comunitarios que van a recibir formación y certificación basadas en competencias previas a la prestación del servicio mediante recursos nacionales y recursos externos no procedentes del Fondo Mundial</t>
  </si>
  <si>
    <t>E. Número de trabajadores de salud comunitarios que van a recibir formación y certificación basadas en competencias previas a la prestación del servicio mediante el monto de asignación</t>
  </si>
  <si>
    <t>F. Número de trabajadores de salud comunitarios que van a recibir formación y certificación basadas en competencias previas a la prestación del servicio mediante todas las fuentes: C+E</t>
  </si>
  <si>
    <t>Denominador: meta del país en cuanto al número de trabajadores de salud comunitarios necesarios en función del Plan Estratégico Nacional o según el número acordado; Numerador: número de trabajadores de salud comunitarios que van a recibir formación basada en competencias durante la prestación del servicio (todas las fuentes de financiamiento)</t>
  </si>
  <si>
    <t>Denominador: meta del país en cuanto al número de trabajadores de salud comunitarios necesarios en función del Plan Estratégico Nacional o según el número acordado; Numerador: número de trabajadores de salud comunitarios que van a recibir supervisión de apoyo integrada (todas las fuentes de financiamiento)</t>
  </si>
  <si>
    <t>C1. Número de trabajadores de salud comunitarios que van a recibir supervisión de apoyo integrada mediante recursos nacionales</t>
  </si>
  <si>
    <t>C2. Número de trabajadores de salud comunitarios que van a recibir supervisión de apoyo integrada mediante recursos externos no procedentes del Fondo Mundial</t>
  </si>
  <si>
    <t>C. Número de trabajadores de salud comunitarios que van a recibir supervisión de apoyo integrada mediante recursos nacionales y recursos externos no procedentes del Fondo Mundial</t>
  </si>
  <si>
    <t>E. Número de trabajadores de salud comunitarios que van a recibir supervisión de apoyo integrada mediante el monto de asignación</t>
  </si>
  <si>
    <t>F. Número de trabajadores de salud comunitarios que van a recibir supervisión de apoyo integrada mediante todas las fuentes: C+E</t>
  </si>
  <si>
    <t>Denominador: meta del país en cuanto al número de trabajadores de salud comunitarios necesarios en función del Plan Estratégico Nacional o según el número acordado; Numerador: número de trabajadores de salud comunitarios equipados (todas las fuentes de financiamiento)</t>
  </si>
  <si>
    <t>Denominador: meta del país en cuanto al número de trabajadores de salud comunitarios necesarios en función del Plan Estratégico Nacional o según el número acordado; Numerador: número de trabajadores de salud protegidos con EPI (todas las fuentes de financiamiento)</t>
  </si>
  <si>
    <t>Denominador: meta del país en cuanto al número de trabajadores de salud comunitarios necesarios en función del Plan Estratégico Nacional o según el número acordado; Numerador: número de trabajadores de salud comunitarios cuyos costos en materia de productos básicos se han cubierto (todas las fuentes de financiamiento)</t>
  </si>
  <si>
    <t>Denominador: meta del país en cuanto al número de trabajadores de salud comunitarios necesarios en función del Plan Estratégico Nacional o según el número acordado; Numerador: número de trabajadores de salud comunitarios cuyos costos en materia de referencia/ contrarreferencia se han cubierto (todas las fuentes de financiamiento)</t>
  </si>
  <si>
    <t>C1. Número de trabajadores de salud comunitarios que recibirán apoyo para la referencia/ contrarreferencia mediante recursos nacionales</t>
  </si>
  <si>
    <t>C2. Número de trabajadores de salud comunitarios que recibirán apoyo para la referencia/ contrarreferencia mediante recursos externos no procedentes del Fondo Mundial</t>
  </si>
  <si>
    <t>C. Número de trabajadores de salud comunitarios que recibirán apoyo para la referencia/ contrarreferencia mediante recursos nacionales y recursos externos no procedentes del Fondo Mundial</t>
  </si>
  <si>
    <t>E. Número de trabajadores de salud comunitarios que recibirán apoyo para la referencia/ contrarreferencia mediante el monto de asignación</t>
  </si>
  <si>
    <t>F. Número de trabajadores de salud comunitarios que recibirán apoyo para la referencia/ contrarreferencia mediante todas las fuentes: C+E</t>
  </si>
  <si>
    <t>C1. Número de trabajadores de salud comunitarios que recibirán apoyo en el uso del Sistema de Información Gerencial en Salud, así como en materia de vigilancia, seguimiento y evaluación, mediante recursos nacionales</t>
  </si>
  <si>
    <t>C2. Número de trabajadores de salud comunitarios que recibirán apoyo en el uso del Sistema de Información Gerencial en Salud, así como en materia de vigilancia, seguimiento y evaluación, mediante recursos externos no procedentes del Fondo Mundial</t>
  </si>
  <si>
    <t>C. Número de trabajadores de salud comunitarios que recibirán apoyo en el uso del Sistema de Información Gerencial en Salud, así como en materia de vigilancia, seguimiento y evaluación, mediante recursos nacionales y recursos externos no procedentes del Fondo Mundial</t>
  </si>
  <si>
    <t>E. Número de trabajadores de salud comunitarios que recibirán apoyo en el uso del Sistema de Información Gerencial en Salud, así como en materia de vigilancia, seguimiento y evaluación mediante el monto de asignación</t>
  </si>
  <si>
    <t>F. Número de trabajadores de salud comunitarios que recibirán apoyo en el uso del Sistema de Información Gerencial en Salud, así como en materia de vigilancia, seguimiento y evaluación, mediante todas las fuentes: C+E</t>
  </si>
  <si>
    <t>Dénominateur: cibles nationales pour le nombre d'ASC nécessaires selon le PSN ou autre nombre convenu ; Numérateur:Nombre d'ASC qui ont été rémunérés (toutes sources de financement)</t>
  </si>
  <si>
    <t>Dénominateur: cibles nationales pour le nombre d'ASC nécessaires selon le PSN ou autre nombre convenu ; Numérateur:Nombre d'ASC qui ont reçu une formation pré-service et une certification basées sur les compétences (toutes sources de financement)</t>
  </si>
  <si>
    <t>F. Couverture par le montant de l'allocation et d'autres sources: C+E</t>
  </si>
  <si>
    <t>F. Nombre d'ASC qui recevront une formation pré-service et une certification basées sur les compétences par toutes les sources :C+E</t>
  </si>
  <si>
    <t>F. Nombre d'ASC qui doivent recevoir une formation continue basée sur les compétences par toutes les sources: C+E</t>
  </si>
  <si>
    <t>Dénominateur: cibles nationales pour le nombre d'ASC nécessaires selon les PSN ou autre nombre convenu ; Numérateur: Nombre d'ASC qui doivent recevoir une supervision formative intégrée (toutes sources de financement)</t>
  </si>
  <si>
    <t>C2. Nombre d'ASC qui doivent être équipés grâce à des ressources externes non liées au Fonds mondial</t>
  </si>
  <si>
    <t>E. Nombre d'ASC qui doivent être équipés grâce aux fonds de l’allocation</t>
  </si>
  <si>
    <t>Tableau des produits non-malariques de la PEC-C</t>
  </si>
  <si>
    <t>F. Nombre d'ASC qui doivent recevoir une supervision formative intégrée par toutes les sources: C+E</t>
  </si>
  <si>
    <t>Dénominateur: cibles nationales pour le nombre d'ASC nécessaires selon les PSN ou autre nombre convenu</t>
  </si>
  <si>
    <t>C2. Nombre d'ASC à soutenir par les activités relatives au Système d’information Sanitaire, à la surveillance et au S&amp;E grâce à des ressources externes non liées au Fonds mondial</t>
  </si>
  <si>
    <t>C. Nombre d'ASC à soutenir par les activités relatives au Système d’information Sanitaire, à la surveillance et au S&amp;E par le biais de ressources nationales + ressources externes non liées au Fonds mondial</t>
  </si>
  <si>
    <t>E. Nombre d'ASC à soutenir par les activités relatives au Système d’information Sanitaire, à la surveillance et au S&amp;E par la somme allouée</t>
  </si>
  <si>
    <t xml:space="preserve">Pourcentage d’ASC rémunérés </t>
  </si>
  <si>
    <t>Pourcentage d'ASC appuyés pour des activités liées à la référence/contre-référence</t>
  </si>
  <si>
    <r>
      <t>Organización basada en la com</t>
    </r>
    <r>
      <rPr>
        <sz val="10"/>
        <color theme="1"/>
        <rFont val="Arial"/>
        <family val="2"/>
      </rPr>
      <t>unidad</t>
    </r>
  </si>
  <si>
    <t>Cobertura de los costos de formación y certificación basadas en competencias previas a la prestación del servicio</t>
  </si>
  <si>
    <t>Cobertura de los costos de referencia/ contrarreferencia</t>
  </si>
  <si>
    <t>Tabla 11 de brechas programáticas relativas a los trabajadores de salud comunitarios: productos básicos para la gestión integrada de casos comunitarios no relacionados con la malaria (sales de rehidratación oral y zinc para el tratamiento de la diarrea entre los niños de 2 a 59 meses de edad como parte de la gestión integrada de casos comunitarios)</t>
  </si>
  <si>
    <t>Cobertura de los costos del Sistema de Información Gerencial en Salud, así como en materia de vigilancia, seguimiento y evaluación</t>
  </si>
  <si>
    <t>Porcentaje de trabajadores de salud comunitarios remunerados</t>
  </si>
  <si>
    <t>Porcentaje de trabajadores de salud comunitarios que recibieron supervisión de apoyo integrada</t>
  </si>
  <si>
    <t>Porcentaje de trabajadores de salud comunitarios equipados</t>
  </si>
  <si>
    <t>Porcentaje de trabajadores de salud comunitarios protegidos con EPI</t>
  </si>
  <si>
    <t>Porcentaje de trabajadores de salud comunitarios que recibieron apoyo para la referencia/ contrarreferencia</t>
  </si>
  <si>
    <t>Porcentaje de trabajadores de salud comunitarios que recibieronformación y certificación basadas en competencias previas a la prestación del servicio</t>
  </si>
  <si>
    <t>Porcentaje de trabajadores de salud comunitarios que recibieron formación basada en competencias durante la prestación del servicio</t>
  </si>
  <si>
    <t>Porcentaje de los trabajadores de salud comunitarios que recibieron apoyo en el uso del Sistema de Información Gerencial en Salud, así como en materia de vigilancia, seguimiento y evaluación</t>
  </si>
  <si>
    <t>Latest version updated 29 July 2022</t>
  </si>
  <si>
    <t>Dernière version mise à jour le 29 juillet 2022</t>
  </si>
  <si>
    <t>Última versión actualizada: 29 julio 2022</t>
  </si>
  <si>
    <t>Programmatic Gap Blank Table (if needed, per priority intervention)</t>
  </si>
  <si>
    <t xml:space="preserve">SSRP – Onglet  «Tableaux des lacunes programmatiques CHW»  </t>
  </si>
  <si>
    <t>Pestaña  " Tablas de brechas programáticas relativas a los trabajadores de salud comunitarios SSRS"</t>
  </si>
  <si>
    <t>"RSSH - CHW Tables" tab</t>
  </si>
  <si>
    <t>The Modular Framework -  https://www.theglobalfund.org/media/4309/fundingmodel_modularframework_handbook_en.pdf</t>
  </si>
  <si>
    <t>Référence : le Manuel du cadre modulaire - https://www.theglobalfund.org/media/4309/fundingmodel_modularframework_handbook_en.pdf</t>
  </si>
  <si>
    <t xml:space="preserve">Referencia: el Manual del Marco Modular - https://www.theglobalfund.org/media/4309/fundingmodel_modularframework_handbook_en.pdf
</t>
  </si>
  <si>
    <t>Global Fund RSSH Information Note - https://www.theglobalfund.org/media/4759/core_resilientsustainablesystemsforhealth_infonote_en.pdf</t>
  </si>
  <si>
    <t>La note d'information du Fonds mondial sur le SSRP- https://www.theglobalfund.org/media/4759/core_resilientsustainablesystemsforhealth_infonote_en.pdf</t>
  </si>
  <si>
    <t>La Nota informativa sobre el SSRS del Fondo Mundial,- https://www.theglobalfund.org/media/4759/core_resilientsustainablesystemsforhealth_infonote_en.pdf</t>
  </si>
  <si>
    <t>Completion of the CHW programmatic gap tables is mandatory for all funding requests requesting funds for CHWs (all types, including K&amp;VP peers) or CHW supervisors. This applies to all funding requests (disease funding requests and RSSH funding requests). Complete the programmatic gap tables for remuneration, training, supervision, equipment, referral and counter-referral, and HMIS and M&amp;E costs. If funding for more than one type of CHW is being requested, please indicate the types of CHWs in row 6 of the "CHW" tab and provide the requested data combined for all of the relevant CHWs (it is not necessary to provide separate tabs for each type of CHW). 
For guidance when completing these programmatic gap tables, please refer to the Modular Framework handbook and the Global Fund RSSH Information Note, which includes reference to relevant technical guidance documents.   
If your country is eligible for non-malaria iCCM commodities (indicated in your allocation letter) please complete the tab "non-malaria iCCM commodities".</t>
  </si>
  <si>
    <t>Le remplissage des tableaux des lacunes programmatiques des ASC est obligatoire pour toutes les demandes de financement demandant des fonds pour les ASC (tous types, y compris les pairs des populations clés et vulnérables) ou les superviseurs des ASC. Ceci s'applique à toutes les demandes de financement (demandes de financement pour les composantes maladies et demandes de financement RSSH). Veuillez remplir les tableaux des lacunes programmatiques pour la rémunération, la formation, la supervision, l'équipement, la référence et la contre- référence ainsi que pour les coûts liés au SIS et au S&amp;E. Si un financement pour plus d'un type d'ASC est demandé, veuillez indiquer les types d'ASC à la ligne 6 de l'onglet « ASC » et fournir les données demandées combinées pour tous les ASC concernés (il n'est pas nécessaire de remplir des onglets séparés pour chaque type d'ASC).
Pour obtenir des indications au moment de compléter le tableau des lacunes programmatiques, reportez-vous au Manuel du cadre modulaire et à la note d'information du Fonds mondial sur le SSRP, où les documents d'orientation technique appropriés sont référencés.
Si votre pays est éligible pour les produits iCCM non liés au paludisme (indiqués dans votre lettre d'allocation), veuillez remplir l'onglet "produits iCCM non liés au paludisme".</t>
  </si>
  <si>
    <t>Instrucciones - Módulos prioritarios para la SSRS</t>
  </si>
  <si>
    <t>En todas las solicitudes de financiamiento con las que se soliciten fondos para trabajadores de salud comunitarios (todos los tipos, incluidos los pares de poblaciones clave y vulnerables) o supervisores de trabajadores de salud comunitarios, se deberán completar las tablas de brechas programáticas relativas a los trabajadores de salud comunitarios. Esto se aplica a todas las solicitudes de financiamiento (solicitudes de financiamiento para enfermedades y para SSRS). Complete las tablas de brechas programáticas con los datos sobre remuneración, formación, supervisión, equipamiento, derivación bidireccional, así como los costos del SIGS y de seguimiento y evaluación. Si va a solicitar financiamiento para diversos tipos de trabajadores de salud comunitarios, indíquelos en la fila 6 de la pestaña "Trabajador de salud comunitario" y proporcione los datos solicitados combinados correspondientes a todos los trabajadores de salud comunitarios pertinentes (no es necesario crear pestañas distintas para cada tipo de trabajador de salud comunitario). 
Para obtener orientación a la hora de completar esta tabla de brechas programáticas, consulte el Manual del Marco Modular y la Nota informativa sobre el SSRS del Fondo Mundial, en la que se hace referencia a los documentos de orientación técnica correspondientes.
Si su país es elegible para productos básicos para la gestión integrada de casos comunitarios no relacionados con la malaria (según figura en su carta de asignación), complete la pestaña "Productos básicos para la gestión integrada de casos comunitarios no relacionados con la malaria".</t>
  </si>
  <si>
    <t>Percentage of CHWs who are to receive competency-based pre-service training and certification</t>
  </si>
  <si>
    <t>Percentage of CHWs who are to receive competency-based in-service training</t>
  </si>
  <si>
    <t>Percentage of CHWs who are to receive integrated supportive supervision</t>
  </si>
  <si>
    <t>Percentage of CHWs who are to be equipped</t>
  </si>
  <si>
    <t>Percentage of CHWs to be protected with PPE</t>
  </si>
  <si>
    <t>Percentage of CHWs to be supported for referral / counter-referral</t>
  </si>
  <si>
    <t>Percentage of CHWs to be supported with Health management information system, surveillance and M&amp;E</t>
  </si>
  <si>
    <t>Pourcentage d’ASC qui ont reçu  une formation pré-service et de certification basée sur les compétences</t>
  </si>
  <si>
    <t>Pourcentage  d’ASC qui ont reçu  une formation continue basée sur les compétences</t>
  </si>
  <si>
    <t xml:space="preserve">Pourcentage  d’ASC qui ont reçu  une supervision formative intégrée </t>
  </si>
  <si>
    <t>Pourcentage  d’ASC qui ont reçu un équipement</t>
  </si>
  <si>
    <t>Pourcentage  d’ASC protégés par un EPI</t>
  </si>
  <si>
    <t>Percentageof CHWs to be provided commodities (e.g., condoms, lubricant per the CHW package of services)</t>
  </si>
  <si>
    <t>Percentage of CHWs to be provided commodities per the CHW package of services (e.g., condoms and lubricant for HIV prevention if CHW provide HIV prevention services). 
Note that non-malaria iCCM commodities (antibiotics for pneumonia and ORS and zinc for diarrhea) should be included in Tables 10 and 11. Note that malaria commodities (RDTs and ACTs) should be included in the Malaria Gap Table</t>
  </si>
  <si>
    <t>Indicador:
porcentaje de agentes de salud comunitarios que deberán ser provistos de insumos según el paquete de servicios comunitarios (p.ej. preservativos y lubricantes para prevención de VIH en el caso en que los agentes de salud comunitarios provean de servicios de prevención de VIH).
Los productos para el manejo de casos de la comunidad no relacionados con la malaria (antibióticos para la neumonía y SRO y zinc para la diarrea), deben incluirse en las tablas 10 y 11. Los productos para malaria (TDR y CTA) deberán incluirse en la tabla de brechas de malaria.</t>
  </si>
  <si>
    <t>Indicateur:
Pourcentage d'agents de santé communautaires devant recevoir des produits selon le paquet de services des agents de santé communautaires (par exemple, des préservatifs et des lubrifiants pour la prévention du VIH si les agents de santé communautaires fournissent des services de prévention du VIH). 
Notez que les produits PCIME communautaire / iCCM non liés au paludisme (antibiotiques pour la pneumonie et SRO et zinc pour la diarrhée) doivent être inclus dans les tableaux 10 et 11. Notez que les produits pour le paludisme (RDT et ACT) doivent être inclus dans le tableau des lacunes pour le paludisme..</t>
  </si>
  <si>
    <t>Pourcentage d'agents de santé communautaires à qui l'on a fourni des produits (par exemple, des préservatifs, du lubrifiant selon le paquet de services des agents de santé communautaires)</t>
  </si>
  <si>
    <t>Porcentaje de ASC que deberían recibir insumos (p.ej. preservativos, lubricantes, según el paquete de servicios de ASC)</t>
  </si>
  <si>
    <t>2022 results from 2022 Annual Review</t>
  </si>
  <si>
    <t xml:space="preserve"> Based on gap after domestic + non-GF financing and GF funding envelope</t>
  </si>
  <si>
    <t>2022 results from 2022 Annual Review. 10% represents the percentage of total planned CHWs that required competency-based pre-service training in 2022.</t>
  </si>
  <si>
    <t>NSP targets for the number of NEW CHWs that require competency-based pre-service training per year.</t>
  </si>
  <si>
    <t>Mapping of anticipated funding sources for CHWs.</t>
  </si>
  <si>
    <t>Estimated CHWs needed per year from NSP</t>
  </si>
  <si>
    <t xml:space="preserve">CHWs that require competency-baed in-service training per year according to NSP or agreed upon number. Note: GF encourages a focus on integrated supportive supervision / coaching as a means to maintain CHW competency and to introduce new subjects. However, in-service training / refresher training may also be needed.  </t>
  </si>
  <si>
    <t>Mapping of anticipated funding sources for CHWs.
2024: USAID 1000, UNICEF 1000
2025: USAID 1000, UNICEF 1000
2026: USAID 1000, UNICEF 1000</t>
  </si>
  <si>
    <t>Mapping of anticipated funding sources for CHWs.
2024: 0
2025: USAID 1000, UNICEF 1000
2026: USAID 1000, UNICEF 1000</t>
  </si>
  <si>
    <t>NSP targets for 2024-2026</t>
  </si>
  <si>
    <t>2022 results from 2022 Annual Review. 25% of annual target covered by UNICEF in 2022</t>
  </si>
  <si>
    <t>2022 results from 2022 Annual Review. 20% of annual target covered by UNICEF in 2022</t>
  </si>
  <si>
    <t>Mapping of anticipated funding sources for CHWs.
2024: 25% of country target covered by non-GF external resources (7,317 covered by UNICEF and 7,317 covered by USAID); 4829 for 2-11 months and 9804 for 12-59 months
2025: 25% of 19683 covered by non-GF external resources (9,841 covered by UNICEF and 9,842 covered by USAID); 6495 for 2-11 months and 13188 for 12-59 months
2026: 25% of country target covered by non-GF external resources (11,996 covered UNICEF and 11,997 covered by USAID); 7918 for 2-11 months and 16075 for 12-59 months
Assumes share of pneumonia cases treated by CHWs with firstline regimen by age group: 2-11 months (33%); 12-59 months (67%)</t>
  </si>
  <si>
    <t>Based on gap after domestic + non-GF financing and GF funding envelope.
2024: 75% of country target to be covered by the GF allocation (14,487 for 2-11 months; 29,413 for 12-59 months)
2025: 75% of country target to be covered by the GF allocation (19,486 for 2-11 months and 39,564 for 12-59 months)
2026: 75% of country target to be covered by the GF allocatoin (23,753 for 2-11 months and 48,225 for 12-59 months)
Assumes share of pneumonia cases treated by CHWs with firstline regimen by age group: 2-11 months (33%); 12-59 months (67%)</t>
  </si>
  <si>
    <t xml:space="preserve">Based on NSP targets for 2024-2026
2024: 58,534 (2-11 months = 19,316; 12-59 months = 39,218)
2025: 78,733 (2-11 months = 25,981; 12-59 months = 52,751)
2026: 95,971 (2-11 months = 31,670; 12-59 months = 64,301)
</t>
  </si>
  <si>
    <t>Based on domestic + non-GF financing + allocation
2024: 58,534 (2-11 months = 19,316; 12-59 months = 39,218)
2025: 78,733 (2-11 months = 25,981; 12-59 months = 52,751)
2026: 95,971 (2-11 months = 31,670; 12-59 months = 64,301)</t>
  </si>
  <si>
    <t>Based on NSP targets for 2024-2026:
2024: 508,636 (2-5 months = 50,867; 6-59 months = 457,772)
2025: 639,796 (2-5 months = 63,980; 6-59 months = 575,816)
2026: 788,548 (2-5 months = 78,855; 6-59 months = 709,693)</t>
  </si>
  <si>
    <t>Based on gap after domestic + non-GF financing and GF funding envelope.
2024: 381,477 (2-5 months = 38,148; 6-59 months = 343,329)
2025: 479,847 (2-5 months = 47,985; 6-59 months = 431,862)
2026: 591,411 (2-5 months = 51,141; 6-59 months = 532,270)
Assumes share of diarrhea cases treated by CHWs with ORS and zinc by age group: 2-5 months (10%); 6-59 months (90%)</t>
  </si>
  <si>
    <t>Mapping of anticipated funding sources for CHWs.
2024: 25% of country target covered by non-GF external resources (63,580 covered by UNICEF and 63,579 covered by USAID); 12,716 for 2-5 months and 114,443 for 6-59 months
2025: 25% of country target covered by non-GF external resources (79,975 covered by UNICEF and 79,974 covered by USAID); 15,995 for 2-5 months and 143,954 for 6-59 months
2026: 25% of country target covered by non-GF external resources (98,569 covered by UNICEF and 98,568 covered by USAID); 19,714 for 2-5 months and 177,423 for 6-59 months
Assumes share of diarrhea cases treated by CHWs with ORZ and zinc by age group: 2-5 months (10%); 6-59 months (90%)</t>
  </si>
  <si>
    <t>Based on domestic + non-GF financing + allocation
2024: 508,636 (2-5 months = 50,864; 6-59 months = 457,772)
2025: 639,796 (2-5 months = 63,980; 6-59 months = 575,816)
2026: 788,548 (2-5 months = 78,855; 6-59 months = 709,693)</t>
  </si>
  <si>
    <t>Available data and assumptions:
-Annual population growth: 2.0%
-Total population: 20,000,000 (2023); 20,400,000 (2024); 20,808,000 (2025); 21,224,160 (2026)
-Percentage children 2-59 months: 9%
-Population children 2-59 months: 1,800,000 (2023); 1,836,000 (2024); 1,872,720 (2025); 1,910,174 (2026)
-Incidence of diarrhea in children 2-59 months: 2.19 episodes per child per year (HMIS and population data used to calculate proxy incidence per child per year)
-Estimated number of diarrhea cases in children 2-59 months = population 2-59 months x incidence:  3,942,000 (2023); 4,020,840 (2024); 4,101,257 (2025); 4,183,281 (2026)
-Percentage of diarrhea cases in children 2-59 months treated in the public sector, including CHWs: 50% (source: latest DHS) with 5% annual increase assumed
-Number of diarrhea cases in children 2-59 months treated in the public sector, including CHWs: 50% x 3,942,000 = 1,971,000 (2023); 55% x 4,020,840 = 2,211,462 (2024); 60% x 4,101,257 = 2,460,754 (2025); 65% x 4,183,281 = 2,719,133 (2026)
-Share of public sector diarrhea cases in children 2-59 months treated by level of public sector: CHW (20% in 2023, 23% in 2024, 26% in 2025; 29% in 2026); first level health facility (65% in 2023; 62% in 2024; 59% in 2025; 56% in 2026); public hospitals (15% in 2023; 15% in 2024; 15% in 2025; 15% in 2026)
-Number of diarrhea cases in children 2-59 months treated by CHWs (per national protocol only includes non-severe diarrhea cases without blood): 23% x 2,211,462 = 508,636 (2024); 26% x 2,460,754 = 639,796 (2025); 29% x 2,719,133 = 788,548 (2026)
-Number of diarrhea cases in children 2-59 months treated by CHWs with firstline regimen: 100% x 508,636 = 508,636 (2024); 100% x 639,796 = 639,796 (2025); 100% x 788,548 = 788,548 (2026)
-Share of diarrhea cases treated by CHWs with firstline regimen by age group: 2-5 months (10%); 6-59 months (90%) for calculating zinc quantities
-Quantity of ORS 20.5 g low osmolarity sachets per case for children 2-59 months = 2 sachets per case
-Quantity of of zinc 20mg dispersable tablets: children 2-5 months = 5 dispersable tablets per case; children 6-59 months = 10 dispersable tablets per case
-Quantity of ORZ 20.5 g low osmolarity sachets for children 2-59 months treated by CHWs: 2 x 508,636 = 1,017,272 sachets (2024); 2 x 639,796 = 1,279,592 sachets (2025); 2 x 788,548 = 1,577,096 sachets (2026) 
-Quantity of zinc 20 mg dispersable tablets for children 2-5 months treated by CHWs: 10% x 5 x 508,636 = 254,318 DTs (2024); 10% x 5 x 639,796 = 319,898 DTs (2025); 10% x 5 x 788,548 = 394,274 DTs (2026)
-Quantity of zinc 20 mg dispersable tablets for children 6-59 months treated by CHWs: 90% x 10 x 508,636 = 4,577,724 DTs (2024); 90% x 10 x 639,796 = 5,758,164 DTs (2025); 90% x 10 x 788,548 = 7,096,932 DTs (2026)</t>
  </si>
  <si>
    <t>Same as C2 since C1 is 0 for all years</t>
  </si>
  <si>
    <t>Available data and assumptions:
-Annual population growth: 2.0%
-Total population: 20,000,000 (2023); 20,400,000 (2024); 20,808,000 (2025); 21,224,160 (2026)
-Percentage children 2-59 months: 9%
-Population children 2-59 months: 1,800,000 (2023); 1,836,000 (2024); 1,872,720 (2025); 1,910,174 (2026)
-Incidence of pneumonia in children 2-59 months: 231 episodes per 1,000 children (HMIS and population data used to calculate proxy incidence)
-Estimated number of pneumonia cases in children 2-59 months = population 2-59 months x incidence: 415,800 (2023); 424,116 (2024); 432,598 (2025); 441,250 (2026)
-Percentage of pneumonia cases in children 2-59 months treated in the public sector, including CHWs: 60% (source: latest DHS) with 5% annual increase assumed
-Number of pneumonia cases in children 2-59 months treated in the public sector, including CHWs: 60% x 415,800 = 249,480 (2023); 65% x 254,497 (2024); 70% x 432,598 = 302,819 (2025); 75% x 441,250 = 330,936 (2026)
-Share of public sector pneumonia cases in children 2-59 months treated by level of public sector: CHW (20% in 2023, 23% in 2024, 26% in 2025; 29% in 2026); first level health facility (65% in 2023; 62% in 2024; 59% in 2025; 56% in 2026); public hospitals (15% in 2023; 15% in 2024; 15% in 2025; 15% in 2026)
-Number of pneumonia cases in children 2-59 months treated by CHWs (per national protocol only includes fast-breathing pneumonia cases and excludes HIV-postive and chest-indrawing cases as these are not treated at CHW level): 23% x 254,497 = 58,534 (2024); 26% x 302,819 = 78,733 (2025); 29% x 330,936 = 95,971 (2026)
-Number of pnemonia cases in children 2-59 months treated by CHWs with firstline regimen: 100% x 58,534 = 58,534 (2024); 100% x 78,733 = 78,733 (2025); 100% x 95,971 = 95,971 (2026)
-Share of pneumonia cases treated by CHWs with firstline regimen by age group: 2-11 months (33%); 12-59 months (67%)
-Quantity of amocixillin 250mg dispersable tablets per case: 2-11 months = 10 dispersable tablets; 12-59 months = 20 dispersable tablets 
-Quantity of amoxicillin 250mg dispersable tablets for children 2-11 months treated by CHWs: 33% x 10 x 58,534 = 193,162 DT (2024); 33% x 10 x 78,733 = 259,819 DT (2025); 33% x 10 x 95,971 = 316,704 DT (2026)
-Quantity of amoxicillin 250mg dispersable tablets for children 12-59 monhts treated by CHWs: 67% x 20 x 58,534 = 784,355 DT (2024); 67% x 20 x 78,733 = 1,055,022 DT (2025); 67% x 20 x 95,971 = 1,286,011 DT (2026)
-Total quantity of amoxicillin 250mg DT for children 2-59 months treated by CHWs: 977,517 DT (2024); 1,314,841 DT (2025); 1,602,715 DT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</si>
</sst>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b/>
      <sz val="9"/>
      <name val="Arial"/>
      <family val="2"/>
    </font>
    <font>
      <sz val="9"/>
      <name val="Arial"/>
      <family val="2"/>
    </font>
    <font>
      <sz val="9"/>
      <color rgb="FFFF0000"/>
      <name val="Arial"/>
      <family val="2"/>
    </font>
    <font>
      <b/>
      <i/>
      <sz val="12"/>
      <color rgb="FFFF0000"/>
      <name val="Arial"/>
      <family val="2"/>
    </font>
    <font>
      <b/>
      <sz val="14"/>
      <color theme="1"/>
      <name val="Arial"/>
      <family val="2"/>
    </font>
    <font>
      <i/>
      <sz val="11"/>
      <name val="Arial"/>
      <family val="2"/>
    </font>
    <font>
      <sz val="11"/>
      <color rgb="FFFF0000"/>
      <name val="Arial"/>
      <family val="2"/>
    </font>
    <font>
      <b/>
      <i/>
      <sz val="18"/>
      <color rgb="FFFF0000"/>
      <name val="Arial"/>
      <family val="2"/>
    </font>
    <font>
      <i/>
      <sz val="11"/>
      <color theme="1"/>
      <name val="Calibri"/>
      <family val="2"/>
      <scheme val="minor"/>
    </font>
    <font>
      <b/>
      <sz val="11"/>
      <color theme="1"/>
      <name val="Calibri"/>
      <family val="2"/>
      <scheme val="minor"/>
    </font>
    <font>
      <sz val="11"/>
      <color theme="1"/>
      <name val="Calibri"/>
      <family val="2"/>
    </font>
    <font>
      <sz val="11"/>
      <name val="Georgia"/>
      <family val="1"/>
    </font>
    <font>
      <sz val="11"/>
      <color rgb="FF000000"/>
      <name val="Arial"/>
      <family val="2"/>
    </font>
    <font>
      <b/>
      <sz val="18"/>
      <color theme="1"/>
      <name val="Arial"/>
      <family val="2"/>
    </font>
    <font>
      <sz val="11"/>
      <name val="Calibri"/>
      <family val="2"/>
      <scheme val="minor"/>
    </font>
    <font>
      <sz val="11"/>
      <name val="Calibri"/>
      <family val="2"/>
    </font>
    <font>
      <b/>
      <sz val="11"/>
      <color theme="1"/>
      <name val="Georgia"/>
      <family val="1"/>
    </font>
    <font>
      <sz val="9"/>
      <color rgb="FF000000"/>
      <name val="Arial"/>
      <family val="2"/>
    </font>
    <font>
      <sz val="10"/>
      <color rgb="FF000000"/>
      <name val="Arial"/>
      <family val="2"/>
    </font>
    <font>
      <sz val="10"/>
      <color theme="1"/>
      <name val="Arial"/>
      <family val="2"/>
    </font>
    <font>
      <sz val="18"/>
      <color theme="0"/>
      <name val="Arial"/>
      <family val="2"/>
    </font>
    <font>
      <b/>
      <sz val="11"/>
      <name val="Georgia"/>
      <family val="1"/>
    </font>
    <font>
      <b/>
      <sz val="11"/>
      <color theme="0"/>
      <name val="Arial"/>
      <family val="2"/>
    </font>
    <font>
      <sz val="18"/>
      <color theme="0"/>
      <name val="Georgia"/>
      <family val="1"/>
    </font>
    <font>
      <b/>
      <sz val="18"/>
      <color theme="0"/>
      <name val="Arial Black"/>
      <family val="2"/>
    </font>
    <font>
      <u/>
      <sz val="11"/>
      <color theme="10"/>
      <name val="Arial"/>
      <family val="2"/>
    </font>
    <font>
      <b/>
      <sz val="18"/>
      <color theme="0"/>
      <name val="Arial Black"/>
      <family val="2"/>
    </font>
    <font>
      <b/>
      <sz val="11"/>
      <color theme="1"/>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B1A0C7"/>
        <bgColor indexed="64"/>
      </patternFill>
    </fill>
    <fill>
      <patternFill patternType="solid">
        <fgColor theme="9" tint="0.79998168889431442"/>
        <bgColor indexed="64"/>
      </patternFill>
    </fill>
    <fill>
      <patternFill patternType="solid">
        <fgColor rgb="FFA6A6A6"/>
        <bgColor indexed="64"/>
      </patternFill>
    </fill>
    <fill>
      <patternFill patternType="solid">
        <fgColor rgb="FF8294FB"/>
        <bgColor indexed="64"/>
      </patternFill>
    </fill>
    <fill>
      <patternFill patternType="solid">
        <fgColor rgb="FF04198F"/>
        <bgColor indexed="64"/>
      </patternFill>
    </fill>
    <fill>
      <patternFill patternType="solid">
        <fgColor rgb="FF6E6E6E"/>
        <bgColor indexed="64"/>
      </patternFill>
    </fill>
    <fill>
      <patternFill patternType="solid">
        <fgColor rgb="FFFF33CC"/>
        <bgColor indexed="64"/>
      </patternFill>
    </fill>
  </fills>
  <borders count="41">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diagonal/>
    </border>
    <border>
      <left style="medium">
        <color auto="1"/>
      </left>
      <right/>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medium">
        <color auto="1"/>
      </bottom>
      <diagonal/>
    </border>
    <border>
      <left style="thin">
        <color auto="1"/>
      </left>
      <right style="thin">
        <color auto="1"/>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medium">
        <color auto="1"/>
      </top>
      <bottom style="medium">
        <color auto="1"/>
      </bottom>
      <diagonal/>
    </border>
  </borders>
  <cellStyleXfs count="7">
    <xf numFmtId="0" fontId="0" fillId="0" borderId="0"/>
    <xf numFmtId="9" fontId="11" fillId="0" borderId="0" applyFont="0" applyFill="0" applyBorder="0" applyAlignment="0" applyProtection="0"/>
    <xf numFmtId="0" fontId="11" fillId="0" borderId="0"/>
    <xf numFmtId="164" fontId="11" fillId="0" borderId="0" applyFont="0" applyFill="0" applyBorder="0" applyAlignment="0" applyProtection="0"/>
    <xf numFmtId="0" fontId="6" fillId="0" borderId="0"/>
    <xf numFmtId="9" fontId="11" fillId="0" borderId="0" applyFont="0" applyFill="0" applyBorder="0" applyAlignment="0" applyProtection="0"/>
    <xf numFmtId="0" fontId="45" fillId="0" borderId="0" applyNumberFormat="0" applyFill="0" applyBorder="0" applyAlignment="0" applyProtection="0"/>
  </cellStyleXfs>
  <cellXfs count="266">
    <xf numFmtId="0" fontId="0" fillId="0" borderId="0" xfId="0"/>
    <xf numFmtId="0" fontId="0" fillId="0" borderId="0" xfId="0" applyAlignment="1">
      <alignment vertical="top"/>
    </xf>
    <xf numFmtId="0" fontId="0" fillId="2" borderId="5" xfId="0" applyFill="1" applyBorder="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vertical="top"/>
    </xf>
    <xf numFmtId="0" fontId="0" fillId="0" borderId="0" xfId="0" applyAlignment="1" applyProtection="1">
      <alignment horizontal="center" vertical="top"/>
    </xf>
    <xf numFmtId="0" fontId="0" fillId="7" borderId="0" xfId="0" applyFill="1" applyBorder="1" applyAlignment="1" applyProtection="1">
      <alignment horizontal="left" vertical="top"/>
    </xf>
    <xf numFmtId="0" fontId="0" fillId="7" borderId="0" xfId="0" applyFill="1" applyAlignment="1">
      <alignment vertical="top"/>
    </xf>
    <xf numFmtId="0" fontId="0" fillId="4" borderId="0" xfId="0" applyFill="1" applyAlignment="1">
      <alignment vertical="top"/>
    </xf>
    <xf numFmtId="0" fontId="0" fillId="0" borderId="0" xfId="0" applyFill="1" applyAlignment="1">
      <alignment vertical="top"/>
    </xf>
    <xf numFmtId="0" fontId="12" fillId="0" borderId="0" xfId="0" applyFont="1" applyAlignment="1" applyProtection="1">
      <alignment wrapText="1"/>
      <protection locked="0"/>
    </xf>
    <xf numFmtId="4" fontId="13" fillId="0" borderId="0" xfId="0" applyNumberFormat="1" applyFont="1" applyFill="1" applyBorder="1" applyAlignment="1" applyProtection="1">
      <alignment horizontal="left" vertical="center" wrapText="1"/>
    </xf>
    <xf numFmtId="4" fontId="14" fillId="0" borderId="0" xfId="0" applyNumberFormat="1" applyFont="1" applyFill="1" applyBorder="1" applyAlignment="1" applyProtection="1">
      <alignment horizontal="center" vertical="center" wrapText="1"/>
    </xf>
    <xf numFmtId="4" fontId="15" fillId="0" borderId="0" xfId="0" applyNumberFormat="1" applyFont="1" applyBorder="1" applyAlignment="1" applyProtection="1">
      <alignment vertical="center" wrapText="1"/>
    </xf>
    <xf numFmtId="4" fontId="13" fillId="0" borderId="0" xfId="0" applyNumberFormat="1" applyFont="1" applyBorder="1" applyAlignment="1" applyProtection="1">
      <alignment vertical="center" wrapText="1"/>
    </xf>
    <xf numFmtId="4" fontId="0" fillId="0" borderId="0" xfId="0" applyNumberFormat="1" applyFont="1" applyProtection="1"/>
    <xf numFmtId="4" fontId="21" fillId="7" borderId="0" xfId="0" applyNumberFormat="1" applyFont="1" applyFill="1" applyBorder="1" applyAlignment="1" applyProtection="1">
      <alignment horizontal="left" vertical="center" wrapText="1"/>
    </xf>
    <xf numFmtId="4" fontId="26" fillId="0" borderId="0" xfId="0" applyNumberFormat="1" applyFont="1" applyProtection="1"/>
    <xf numFmtId="4" fontId="26" fillId="0" borderId="0" xfId="0" applyNumberFormat="1" applyFont="1" applyAlignment="1" applyProtection="1">
      <alignment wrapText="1"/>
    </xf>
    <xf numFmtId="4" fontId="22" fillId="7" borderId="23" xfId="0" applyNumberFormat="1" applyFont="1" applyFill="1" applyBorder="1" applyAlignment="1" applyProtection="1">
      <alignment horizontal="center" vertical="center" wrapText="1"/>
    </xf>
    <xf numFmtId="0" fontId="0" fillId="8" borderId="5" xfId="0" applyFill="1" applyBorder="1" applyAlignment="1" applyProtection="1">
      <alignment horizontal="left" vertical="top"/>
    </xf>
    <xf numFmtId="0" fontId="10" fillId="0" borderId="0" xfId="0" applyFont="1"/>
    <xf numFmtId="0" fontId="29" fillId="0" borderId="0" xfId="0" applyFont="1"/>
    <xf numFmtId="0" fontId="18" fillId="4" borderId="5" xfId="0" applyFont="1" applyFill="1" applyBorder="1" applyAlignment="1" applyProtection="1">
      <alignment vertical="center" wrapText="1"/>
      <protection locked="0"/>
    </xf>
    <xf numFmtId="0" fontId="0" fillId="3" borderId="8" xfId="0" applyFill="1" applyBorder="1" applyAlignment="1" applyProtection="1">
      <alignment horizontal="left" vertical="top"/>
    </xf>
    <xf numFmtId="0" fontId="0" fillId="3" borderId="5" xfId="0" applyFill="1" applyBorder="1" applyAlignment="1" applyProtection="1">
      <alignment horizontal="left" vertical="top"/>
    </xf>
    <xf numFmtId="0" fontId="29" fillId="0" borderId="0" xfId="0" applyFont="1" applyFill="1"/>
    <xf numFmtId="0" fontId="11" fillId="2" borderId="5" xfId="2" applyFill="1" applyBorder="1" applyAlignment="1" applyProtection="1">
      <alignment horizontal="left" vertical="top"/>
    </xf>
    <xf numFmtId="0" fontId="11" fillId="2" borderId="6" xfId="2" applyFill="1" applyBorder="1" applyAlignment="1" applyProtection="1">
      <alignment horizontal="left" vertical="top"/>
    </xf>
    <xf numFmtId="0" fontId="0" fillId="0" borderId="0" xfId="0" applyFill="1"/>
    <xf numFmtId="0" fontId="0" fillId="8" borderId="6" xfId="0" applyFill="1" applyBorder="1" applyAlignment="1" applyProtection="1">
      <alignment horizontal="left" vertical="top"/>
    </xf>
    <xf numFmtId="0" fontId="8" fillId="0" borderId="0" xfId="0" applyFont="1"/>
    <xf numFmtId="0" fontId="11" fillId="2" borderId="5" xfId="2" applyFill="1" applyBorder="1" applyAlignment="1" applyProtection="1">
      <alignment horizontal="left" vertical="top"/>
    </xf>
    <xf numFmtId="0" fontId="11" fillId="2" borderId="6" xfId="2" applyFill="1" applyBorder="1" applyAlignment="1" applyProtection="1">
      <alignment horizontal="left" vertical="top"/>
    </xf>
    <xf numFmtId="0" fontId="9" fillId="3" borderId="0" xfId="0" applyFont="1" applyFill="1" applyAlignment="1"/>
    <xf numFmtId="0" fontId="10" fillId="0" borderId="0" xfId="0" applyFont="1" applyFill="1"/>
    <xf numFmtId="0" fontId="0" fillId="4" borderId="0" xfId="0" applyFill="1"/>
    <xf numFmtId="0" fontId="16" fillId="4" borderId="5" xfId="0" applyFont="1" applyFill="1" applyBorder="1"/>
    <xf numFmtId="4" fontId="16" fillId="4" borderId="0" xfId="0" applyNumberFormat="1" applyFont="1" applyFill="1" applyBorder="1" applyAlignment="1" applyProtection="1">
      <alignment vertical="center" wrapText="1"/>
    </xf>
    <xf numFmtId="0" fontId="28" fillId="4" borderId="5" xfId="0" applyFont="1" applyFill="1" applyBorder="1" applyProtection="1">
      <protection locked="0"/>
    </xf>
    <xf numFmtId="0" fontId="0" fillId="0" borderId="0" xfId="0" applyFont="1" applyFill="1" applyAlignment="1">
      <alignment vertical="center"/>
    </xf>
    <xf numFmtId="0" fontId="26" fillId="0" borderId="0" xfId="0" applyFont="1" applyFill="1" applyAlignment="1">
      <alignment vertical="top"/>
    </xf>
    <xf numFmtId="0" fontId="0" fillId="0" borderId="0" xfId="0" applyFill="1" applyAlignment="1">
      <alignment vertical="top" wrapText="1"/>
    </xf>
    <xf numFmtId="0" fontId="30" fillId="0" borderId="0" xfId="0" applyFont="1" applyFill="1" applyAlignment="1">
      <alignment vertical="top" wrapText="1"/>
    </xf>
    <xf numFmtId="3" fontId="18" fillId="4" borderId="5" xfId="0" applyNumberFormat="1" applyFont="1" applyFill="1" applyBorder="1" applyAlignment="1" applyProtection="1">
      <alignment horizontal="right" vertical="center" wrapText="1"/>
      <protection locked="0"/>
    </xf>
    <xf numFmtId="0" fontId="25" fillId="6" borderId="3" xfId="0" applyFont="1" applyFill="1" applyBorder="1" applyAlignment="1" applyProtection="1">
      <alignment horizontal="left" vertical="center" wrapText="1"/>
    </xf>
    <xf numFmtId="0" fontId="18" fillId="4" borderId="0" xfId="0" applyFont="1" applyFill="1" applyAlignment="1" applyProtection="1">
      <alignment wrapText="1"/>
    </xf>
    <xf numFmtId="0" fontId="18" fillId="5" borderId="28" xfId="0" applyFont="1" applyFill="1" applyBorder="1" applyAlignment="1" applyProtection="1">
      <alignment horizontal="center" vertical="center" wrapText="1"/>
    </xf>
    <xf numFmtId="3" fontId="18" fillId="5" borderId="28" xfId="0" applyNumberFormat="1" applyFont="1" applyFill="1" applyBorder="1" applyAlignment="1" applyProtection="1">
      <alignment horizontal="right" vertical="center" wrapText="1"/>
    </xf>
    <xf numFmtId="0" fontId="18" fillId="5" borderId="5" xfId="0" applyFont="1" applyFill="1" applyBorder="1" applyAlignment="1" applyProtection="1">
      <alignment horizontal="center" vertical="center" wrapText="1"/>
    </xf>
    <xf numFmtId="9" fontId="18" fillId="5" borderId="5" xfId="1" applyFont="1" applyFill="1" applyBorder="1" applyAlignment="1" applyProtection="1">
      <alignment horizontal="right" vertical="center" wrapText="1"/>
    </xf>
    <xf numFmtId="0" fontId="31" fillId="4" borderId="0" xfId="0" applyFont="1" applyFill="1" applyAlignment="1" applyProtection="1">
      <alignment wrapText="1"/>
    </xf>
    <xf numFmtId="0" fontId="0" fillId="10" borderId="0" xfId="0" applyFill="1" applyAlignment="1">
      <alignment vertical="top" wrapText="1"/>
    </xf>
    <xf numFmtId="0" fontId="7" fillId="0" borderId="0" xfId="0" applyFont="1" applyFill="1"/>
    <xf numFmtId="0" fontId="0" fillId="0" borderId="0" xfId="0" applyFont="1" applyFill="1"/>
    <xf numFmtId="0" fontId="0" fillId="0" borderId="0" xfId="0" applyFont="1" applyFill="1" applyAlignment="1">
      <alignment vertical="top"/>
    </xf>
    <xf numFmtId="0" fontId="0" fillId="0" borderId="0" xfId="0" applyFont="1" applyFill="1" applyAlignment="1">
      <alignment vertical="top" wrapText="1"/>
    </xf>
    <xf numFmtId="0" fontId="33" fillId="4" borderId="0" xfId="0" applyFont="1" applyFill="1" applyAlignment="1"/>
    <xf numFmtId="0" fontId="24" fillId="4" borderId="0" xfId="0" applyFont="1" applyFill="1" applyAlignment="1"/>
    <xf numFmtId="0" fontId="0" fillId="0" borderId="0" xfId="0" applyFont="1"/>
    <xf numFmtId="0" fontId="34" fillId="0" borderId="0" xfId="0" applyFont="1" applyFill="1"/>
    <xf numFmtId="0" fontId="25" fillId="4" borderId="5" xfId="0" applyFont="1" applyFill="1" applyBorder="1" applyAlignment="1" applyProtection="1">
      <alignment horizontal="center" vertical="center" wrapText="1"/>
      <protection locked="0"/>
    </xf>
    <xf numFmtId="0" fontId="25" fillId="4" borderId="5" xfId="0" applyFont="1" applyFill="1" applyBorder="1" applyAlignment="1" applyProtection="1">
      <alignment horizontal="left" vertical="center" wrapText="1"/>
      <protection locked="0"/>
    </xf>
    <xf numFmtId="0" fontId="0" fillId="2" borderId="0" xfId="0" applyFill="1" applyAlignment="1">
      <alignment vertical="top"/>
    </xf>
    <xf numFmtId="0" fontId="0" fillId="2" borderId="0" xfId="0" applyFill="1"/>
    <xf numFmtId="0" fontId="28" fillId="0" borderId="5" xfId="0" applyFont="1" applyFill="1" applyBorder="1"/>
    <xf numFmtId="0" fontId="0" fillId="11" borderId="0" xfId="0" applyFill="1" applyBorder="1"/>
    <xf numFmtId="0" fontId="0" fillId="11" borderId="0" xfId="0" applyFill="1" applyAlignment="1">
      <alignment vertical="top" wrapText="1"/>
    </xf>
    <xf numFmtId="0" fontId="18" fillId="12" borderId="0" xfId="0" applyFont="1" applyFill="1" applyAlignment="1">
      <alignment vertical="top" wrapText="1"/>
    </xf>
    <xf numFmtId="0" fontId="0" fillId="12" borderId="0" xfId="0" applyFill="1" applyAlignment="1">
      <alignment vertical="top" wrapText="1"/>
    </xf>
    <xf numFmtId="0" fontId="0" fillId="12" borderId="0" xfId="0" applyFill="1"/>
    <xf numFmtId="0" fontId="6" fillId="12" borderId="0" xfId="0" applyFont="1" applyFill="1"/>
    <xf numFmtId="0" fontId="10" fillId="12" borderId="0" xfId="0" applyFont="1" applyFill="1"/>
    <xf numFmtId="0" fontId="7" fillId="12" borderId="0" xfId="0" applyFont="1" applyFill="1"/>
    <xf numFmtId="0" fontId="34" fillId="12" borderId="0" xfId="0" applyFont="1" applyFill="1"/>
    <xf numFmtId="0" fontId="5" fillId="12" borderId="0" xfId="0" applyFont="1" applyFill="1"/>
    <xf numFmtId="0" fontId="4" fillId="12" borderId="0" xfId="0" applyFont="1" applyFill="1"/>
    <xf numFmtId="0" fontId="3" fillId="12" borderId="0" xfId="0" applyFont="1" applyFill="1"/>
    <xf numFmtId="0" fontId="0" fillId="13" borderId="0" xfId="0" applyFont="1" applyFill="1" applyAlignment="1">
      <alignment vertical="top" wrapText="1"/>
    </xf>
    <xf numFmtId="0" fontId="30" fillId="13" borderId="0" xfId="0" applyFont="1" applyFill="1" applyAlignment="1">
      <alignment vertical="top" wrapText="1"/>
    </xf>
    <xf numFmtId="0" fontId="0" fillId="0" borderId="0" xfId="0" applyAlignment="1" applyProtection="1">
      <alignment horizontal="center" vertical="top" wrapText="1"/>
    </xf>
    <xf numFmtId="0" fontId="0" fillId="3" borderId="5" xfId="0" applyFill="1" applyBorder="1" applyAlignment="1" applyProtection="1">
      <alignment horizontal="left" vertical="top" wrapText="1"/>
    </xf>
    <xf numFmtId="0" fontId="0" fillId="0" borderId="0" xfId="0" applyAlignment="1">
      <alignment vertical="top" wrapText="1"/>
    </xf>
    <xf numFmtId="0" fontId="0" fillId="7" borderId="0" xfId="0" applyFill="1" applyAlignment="1">
      <alignment vertical="top" wrapText="1"/>
    </xf>
    <xf numFmtId="0" fontId="26" fillId="10" borderId="0" xfId="0" applyFont="1" applyFill="1" applyAlignment="1">
      <alignment vertical="center" wrapText="1"/>
    </xf>
    <xf numFmtId="0" fontId="0" fillId="0" borderId="0" xfId="0" applyFill="1" applyAlignment="1" applyProtection="1">
      <alignment horizontal="center" vertical="top" wrapText="1"/>
    </xf>
    <xf numFmtId="0" fontId="0" fillId="8" borderId="5" xfId="0" applyFill="1" applyBorder="1" applyAlignment="1" applyProtection="1">
      <alignment horizontal="left" vertical="top" wrapText="1"/>
    </xf>
    <xf numFmtId="0" fontId="0" fillId="7" borderId="0" xfId="0" applyFont="1" applyFill="1" applyAlignment="1">
      <alignment vertical="top" wrapText="1"/>
    </xf>
    <xf numFmtId="0" fontId="18" fillId="13" borderId="0" xfId="0" applyFont="1" applyFill="1" applyAlignment="1">
      <alignment vertical="top" wrapText="1"/>
    </xf>
    <xf numFmtId="0" fontId="0" fillId="13" borderId="0" xfId="0" applyFill="1" applyAlignment="1">
      <alignment vertical="top" wrapText="1"/>
    </xf>
    <xf numFmtId="0" fontId="0" fillId="0" borderId="0" xfId="0" applyAlignment="1" applyProtection="1">
      <alignment horizontal="left" vertical="top" wrapText="1"/>
    </xf>
    <xf numFmtId="0" fontId="0" fillId="9" borderId="0" xfId="0" applyFill="1" applyAlignment="1">
      <alignment vertical="top" wrapText="1"/>
    </xf>
    <xf numFmtId="0" fontId="30" fillId="13" borderId="0" xfId="0" applyFont="1" applyFill="1"/>
    <xf numFmtId="0" fontId="35" fillId="13" borderId="0" xfId="0" applyFont="1" applyFill="1"/>
    <xf numFmtId="0" fontId="34" fillId="13" borderId="0" xfId="0" applyFont="1" applyFill="1"/>
    <xf numFmtId="0" fontId="10" fillId="13" borderId="0" xfId="0" applyFont="1" applyFill="1"/>
    <xf numFmtId="0" fontId="0" fillId="13" borderId="0" xfId="0" applyFill="1"/>
    <xf numFmtId="0" fontId="2" fillId="13" borderId="0" xfId="0" applyFont="1" applyFill="1"/>
    <xf numFmtId="0" fontId="32" fillId="10" borderId="0" xfId="0" applyFont="1" applyFill="1" applyAlignment="1">
      <alignment vertical="center" wrapText="1"/>
    </xf>
    <xf numFmtId="0" fontId="16" fillId="15" borderId="5" xfId="0" applyFont="1" applyFill="1" applyBorder="1" applyAlignment="1" applyProtection="1">
      <alignment horizontal="left" vertical="center" wrapText="1"/>
    </xf>
    <xf numFmtId="0" fontId="16" fillId="15" borderId="6" xfId="0" applyFont="1" applyFill="1" applyBorder="1" applyAlignment="1" applyProtection="1">
      <alignment horizontal="left" vertical="center" wrapText="1"/>
    </xf>
    <xf numFmtId="0" fontId="16" fillId="15" borderId="5" xfId="0" applyFont="1" applyFill="1" applyBorder="1" applyAlignment="1" applyProtection="1">
      <alignment horizontal="center" vertical="center" wrapText="1"/>
    </xf>
    <xf numFmtId="0" fontId="16" fillId="15" borderId="6" xfId="0" applyFont="1" applyFill="1" applyBorder="1" applyAlignment="1" applyProtection="1">
      <alignment horizontal="center" vertical="center" wrapText="1"/>
    </xf>
    <xf numFmtId="0" fontId="42" fillId="16" borderId="7" xfId="0" applyFont="1" applyFill="1" applyBorder="1" applyAlignment="1" applyProtection="1">
      <alignment horizontal="left" vertical="center"/>
    </xf>
    <xf numFmtId="0" fontId="16" fillId="15" borderId="16" xfId="0" applyFont="1" applyFill="1" applyBorder="1" applyAlignment="1" applyProtection="1">
      <alignment horizontal="center" vertical="center" wrapText="1"/>
    </xf>
    <xf numFmtId="0" fontId="16" fillId="14" borderId="5" xfId="0" applyFont="1" applyFill="1" applyBorder="1" applyAlignment="1" applyProtection="1">
      <alignment horizontal="center" vertical="center" wrapText="1"/>
    </xf>
    <xf numFmtId="0" fontId="16" fillId="14" borderId="8" xfId="0" applyFont="1" applyFill="1" applyBorder="1" applyAlignment="1" applyProtection="1">
      <alignment horizontal="center" vertical="center" wrapText="1"/>
    </xf>
    <xf numFmtId="9" fontId="18" fillId="14" borderId="5" xfId="1" applyFont="1" applyFill="1" applyBorder="1" applyAlignment="1" applyProtection="1">
      <alignment horizontal="right" vertical="center" wrapText="1"/>
    </xf>
    <xf numFmtId="3" fontId="18" fillId="14" borderId="5" xfId="0" applyNumberFormat="1" applyFont="1" applyFill="1" applyBorder="1" applyAlignment="1" applyProtection="1">
      <alignment horizontal="right" vertical="center" wrapText="1"/>
    </xf>
    <xf numFmtId="0" fontId="16" fillId="4" borderId="0" xfId="0" applyFont="1" applyFill="1" applyAlignment="1" applyProtection="1">
      <alignment wrapText="1"/>
    </xf>
    <xf numFmtId="0" fontId="42" fillId="16" borderId="7" xfId="0" applyFont="1" applyFill="1" applyBorder="1" applyAlignment="1" applyProtection="1">
      <alignment horizontal="left" vertical="center" wrapText="1"/>
    </xf>
    <xf numFmtId="0" fontId="16" fillId="0" borderId="0" xfId="0" applyFont="1" applyFill="1" applyAlignment="1" applyProtection="1">
      <alignment wrapText="1"/>
    </xf>
    <xf numFmtId="0" fontId="42" fillId="16" borderId="7" xfId="0" applyFont="1" applyFill="1" applyBorder="1" applyAlignment="1" applyProtection="1">
      <alignment vertical="center" wrapText="1"/>
    </xf>
    <xf numFmtId="9" fontId="16" fillId="14" borderId="5" xfId="1" applyFont="1" applyFill="1" applyBorder="1" applyAlignment="1" applyProtection="1">
      <alignment horizontal="right" vertical="center" wrapText="1"/>
    </xf>
    <xf numFmtId="0" fontId="41" fillId="0" borderId="0" xfId="0" applyFont="1" applyFill="1" applyAlignment="1" applyProtection="1">
      <alignment wrapText="1"/>
    </xf>
    <xf numFmtId="0" fontId="43" fillId="0" borderId="0" xfId="0" applyFont="1" applyAlignment="1" applyProtection="1">
      <alignment wrapText="1"/>
      <protection locked="0"/>
    </xf>
    <xf numFmtId="0" fontId="43" fillId="6" borderId="0" xfId="0" applyFont="1" applyFill="1" applyAlignment="1" applyProtection="1">
      <alignment wrapText="1"/>
      <protection locked="0"/>
    </xf>
    <xf numFmtId="0" fontId="16" fillId="16" borderId="7" xfId="0" applyFont="1" applyFill="1" applyBorder="1" applyAlignment="1" applyProtection="1">
      <alignment vertical="center" wrapText="1"/>
    </xf>
    <xf numFmtId="0" fontId="42" fillId="16" borderId="7" xfId="0" applyFont="1" applyFill="1" applyBorder="1" applyAlignment="1" applyProtection="1">
      <alignment vertical="center"/>
    </xf>
    <xf numFmtId="0" fontId="36" fillId="0" borderId="0" xfId="0" applyFont="1" applyFill="1" applyAlignment="1" applyProtection="1">
      <alignment wrapText="1"/>
      <protection locked="0"/>
    </xf>
    <xf numFmtId="0" fontId="18" fillId="4" borderId="5" xfId="0" applyFont="1" applyFill="1" applyBorder="1" applyAlignment="1" applyProtection="1">
      <alignment horizontal="center" vertical="center" wrapText="1"/>
      <protection locked="0"/>
    </xf>
    <xf numFmtId="3" fontId="18" fillId="0" borderId="5" xfId="0" applyNumberFormat="1" applyFont="1" applyFill="1" applyBorder="1" applyAlignment="1" applyProtection="1">
      <alignment horizontal="right" vertical="center" wrapText="1"/>
      <protection locked="0"/>
    </xf>
    <xf numFmtId="0" fontId="18" fillId="0" borderId="5" xfId="0" applyFont="1" applyFill="1" applyBorder="1" applyAlignment="1" applyProtection="1">
      <alignment vertical="center" wrapText="1"/>
      <protection locked="0"/>
    </xf>
    <xf numFmtId="0" fontId="18" fillId="0" borderId="5" xfId="0" applyFont="1" applyFill="1" applyBorder="1" applyAlignment="1" applyProtection="1">
      <alignment horizontal="center" vertical="center" wrapText="1"/>
      <protection locked="0"/>
    </xf>
    <xf numFmtId="0" fontId="42" fillId="16" borderId="8" xfId="0" applyFont="1" applyFill="1" applyBorder="1" applyAlignment="1" applyProtection="1">
      <alignment horizontal="left" vertical="center"/>
    </xf>
    <xf numFmtId="0" fontId="12" fillId="0" borderId="0" xfId="0" applyFont="1" applyFill="1" applyAlignment="1" applyProtection="1">
      <alignment wrapText="1"/>
      <protection locked="0"/>
    </xf>
    <xf numFmtId="0" fontId="0" fillId="4" borderId="0" xfId="0" applyFill="1" applyAlignment="1">
      <alignment vertical="top" wrapText="1"/>
    </xf>
    <xf numFmtId="0" fontId="30" fillId="4" borderId="0" xfId="0" applyFont="1" applyFill="1" applyAlignment="1">
      <alignment vertical="top" wrapText="1"/>
    </xf>
    <xf numFmtId="0" fontId="0" fillId="4" borderId="0" xfId="0" applyFont="1" applyFill="1" applyAlignment="1">
      <alignment vertical="top" wrapText="1"/>
    </xf>
    <xf numFmtId="0" fontId="34" fillId="4" borderId="0" xfId="0" applyFont="1" applyFill="1" applyAlignment="1">
      <alignment vertical="top" wrapText="1"/>
    </xf>
    <xf numFmtId="0" fontId="18" fillId="4" borderId="0" xfId="0" applyFont="1" applyFill="1" applyAlignment="1">
      <alignment vertical="top" wrapText="1"/>
    </xf>
    <xf numFmtId="0" fontId="35" fillId="4" borderId="0" xfId="0" applyFont="1" applyFill="1" applyAlignment="1">
      <alignment vertical="top" wrapText="1"/>
    </xf>
    <xf numFmtId="0" fontId="16" fillId="4" borderId="5" xfId="0" applyFont="1" applyFill="1" applyBorder="1" applyAlignment="1" applyProtection="1">
      <alignment horizontal="left" vertical="center" wrapText="1"/>
    </xf>
    <xf numFmtId="0" fontId="18" fillId="4" borderId="27" xfId="0" applyFont="1" applyFill="1" applyBorder="1" applyAlignment="1">
      <alignment vertical="top" wrapText="1"/>
    </xf>
    <xf numFmtId="0" fontId="18" fillId="0" borderId="0" xfId="0" applyFont="1" applyFill="1" applyAlignment="1">
      <alignment vertical="top" wrapText="1"/>
    </xf>
    <xf numFmtId="0" fontId="37" fillId="0" borderId="34" xfId="0" applyFont="1" applyBorder="1" applyAlignment="1">
      <alignment vertical="center"/>
    </xf>
    <xf numFmtId="0" fontId="37" fillId="0" borderId="35" xfId="0" applyFont="1" applyBorder="1" applyAlignment="1">
      <alignment vertical="center"/>
    </xf>
    <xf numFmtId="0" fontId="1" fillId="13" borderId="0" xfId="0" applyFont="1" applyFill="1"/>
    <xf numFmtId="0" fontId="30" fillId="10" borderId="0" xfId="0" applyFont="1" applyFill="1"/>
    <xf numFmtId="0" fontId="1" fillId="10" borderId="0" xfId="0" applyFont="1" applyFill="1"/>
    <xf numFmtId="0" fontId="35" fillId="10" borderId="0" xfId="0" applyFont="1" applyFill="1"/>
    <xf numFmtId="0" fontId="38" fillId="0" borderId="35" xfId="0" applyFont="1" applyBorder="1" applyAlignment="1">
      <alignment vertical="center"/>
    </xf>
    <xf numFmtId="0" fontId="38" fillId="0" borderId="34" xfId="0" applyFont="1" applyBorder="1" applyAlignment="1">
      <alignment vertical="center"/>
    </xf>
    <xf numFmtId="0" fontId="0" fillId="13" borderId="0" xfId="0" applyFill="1" applyAlignment="1">
      <alignment vertical="top"/>
    </xf>
    <xf numFmtId="0" fontId="1" fillId="0" borderId="0" xfId="0" applyFont="1"/>
    <xf numFmtId="0" fontId="44" fillId="6" borderId="6" xfId="0" applyFont="1" applyFill="1" applyBorder="1" applyAlignment="1" applyProtection="1">
      <alignment horizontal="left" vertical="center"/>
    </xf>
    <xf numFmtId="0" fontId="40" fillId="6" borderId="7" xfId="0" applyFont="1" applyFill="1" applyBorder="1" applyAlignment="1" applyProtection="1">
      <alignment horizontal="left" vertical="center"/>
    </xf>
    <xf numFmtId="0" fontId="40" fillId="6" borderId="8" xfId="0" applyFont="1" applyFill="1" applyBorder="1" applyAlignment="1" applyProtection="1">
      <alignment horizontal="left" vertical="center"/>
    </xf>
    <xf numFmtId="0" fontId="42" fillId="16" borderId="6" xfId="0" applyFont="1" applyFill="1" applyBorder="1" applyAlignment="1" applyProtection="1">
      <alignment horizontal="left" vertical="center"/>
    </xf>
    <xf numFmtId="0" fontId="42" fillId="16" borderId="8" xfId="0" applyFont="1" applyFill="1" applyBorder="1" applyAlignment="1" applyProtection="1">
      <alignment horizontal="left" vertical="center" wrapText="1"/>
    </xf>
    <xf numFmtId="0" fontId="16" fillId="15" borderId="5" xfId="0" applyFont="1" applyFill="1" applyBorder="1" applyAlignment="1" applyProtection="1">
      <alignment vertical="center" wrapText="1"/>
    </xf>
    <xf numFmtId="0" fontId="16" fillId="15" borderId="30" xfId="0" applyFont="1" applyFill="1" applyBorder="1" applyAlignment="1" applyProtection="1">
      <alignment vertical="center" wrapText="1"/>
    </xf>
    <xf numFmtId="0" fontId="42" fillId="16" borderId="8" xfId="0" applyFont="1" applyFill="1" applyBorder="1" applyAlignment="1" applyProtection="1">
      <alignment vertical="center" wrapText="1"/>
    </xf>
    <xf numFmtId="0" fontId="16" fillId="15" borderId="6" xfId="0" applyFont="1" applyFill="1" applyBorder="1" applyAlignment="1" applyProtection="1">
      <alignment vertical="center" wrapText="1"/>
    </xf>
    <xf numFmtId="0" fontId="18" fillId="4" borderId="5" xfId="0" applyFont="1" applyFill="1" applyBorder="1" applyAlignment="1" applyProtection="1">
      <alignment horizontal="left" vertical="center" wrapText="1"/>
      <protection locked="0"/>
    </xf>
    <xf numFmtId="0" fontId="16" fillId="16" borderId="8" xfId="0" applyFont="1" applyFill="1" applyBorder="1" applyAlignment="1" applyProtection="1">
      <alignment vertical="center" wrapText="1"/>
    </xf>
    <xf numFmtId="0" fontId="42" fillId="16" borderId="8" xfId="0" applyFont="1" applyFill="1" applyBorder="1" applyAlignment="1" applyProtection="1">
      <alignment vertical="center"/>
    </xf>
    <xf numFmtId="0" fontId="16" fillId="15" borderId="20" xfId="0" applyFont="1" applyFill="1" applyBorder="1" applyAlignment="1" applyProtection="1">
      <alignment vertical="center" wrapText="1"/>
    </xf>
    <xf numFmtId="0" fontId="25" fillId="6" borderId="40" xfId="0" applyFont="1" applyFill="1" applyBorder="1" applyAlignment="1" applyProtection="1">
      <alignment horizontal="left" vertical="center" wrapText="1"/>
    </xf>
    <xf numFmtId="0" fontId="25" fillId="6" borderId="25" xfId="0" applyFont="1" applyFill="1" applyBorder="1" applyAlignment="1" applyProtection="1">
      <alignment horizontal="left" vertical="center" wrapText="1"/>
    </xf>
    <xf numFmtId="0" fontId="16" fillId="17" borderId="26" xfId="0" applyFont="1" applyFill="1" applyBorder="1" applyAlignment="1" applyProtection="1">
      <alignment vertical="center" wrapText="1"/>
    </xf>
    <xf numFmtId="0" fontId="16" fillId="17" borderId="39" xfId="0" applyFont="1" applyFill="1" applyBorder="1" applyAlignment="1" applyProtection="1">
      <alignment vertical="center" wrapText="1"/>
    </xf>
    <xf numFmtId="0" fontId="0" fillId="0" borderId="0" xfId="2" applyFont="1" applyAlignment="1">
      <alignment vertical="top"/>
    </xf>
    <xf numFmtId="0" fontId="0" fillId="0" borderId="0" xfId="2" applyFont="1" applyAlignment="1">
      <alignment vertical="top" wrapText="1"/>
    </xf>
    <xf numFmtId="4" fontId="21" fillId="17" borderId="0" xfId="0" applyNumberFormat="1" applyFont="1" applyFill="1" applyBorder="1" applyAlignment="1" applyProtection="1">
      <alignment horizontal="left" vertical="center" wrapText="1"/>
    </xf>
    <xf numFmtId="4" fontId="22" fillId="17" borderId="23" xfId="0" applyNumberFormat="1" applyFont="1" applyFill="1" applyBorder="1" applyAlignment="1" applyProtection="1">
      <alignment horizontal="center" vertical="center" wrapText="1"/>
    </xf>
    <xf numFmtId="4" fontId="16" fillId="17" borderId="0" xfId="0" applyNumberFormat="1" applyFont="1" applyFill="1" applyBorder="1" applyAlignment="1" applyProtection="1">
      <alignment horizontal="right" vertical="center" wrapText="1"/>
    </xf>
    <xf numFmtId="0" fontId="0" fillId="18" borderId="0" xfId="0" applyFill="1" applyAlignment="1">
      <alignment vertical="top" wrapText="1"/>
    </xf>
    <xf numFmtId="0" fontId="18" fillId="18" borderId="0" xfId="0" applyFont="1" applyFill="1" applyAlignment="1">
      <alignment vertical="top" wrapText="1"/>
    </xf>
    <xf numFmtId="0" fontId="18" fillId="4" borderId="30"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9" fontId="18" fillId="4" borderId="5" xfId="0" applyNumberFormat="1" applyFont="1" applyFill="1" applyBorder="1" applyAlignment="1" applyProtection="1">
      <alignment vertical="center" wrapText="1"/>
      <protection locked="0"/>
    </xf>
    <xf numFmtId="9" fontId="18" fillId="0" borderId="5" xfId="0" applyNumberFormat="1" applyFont="1" applyFill="1" applyBorder="1" applyAlignment="1" applyProtection="1">
      <alignment vertical="center" wrapText="1"/>
      <protection locked="0"/>
    </xf>
    <xf numFmtId="9" fontId="18" fillId="4" borderId="6" xfId="0" applyNumberFormat="1" applyFont="1" applyFill="1" applyBorder="1" applyAlignment="1" applyProtection="1">
      <alignment vertical="center" wrapText="1"/>
      <protection locked="0"/>
    </xf>
    <xf numFmtId="0" fontId="18" fillId="4" borderId="0" xfId="0" applyFont="1" applyFill="1" applyAlignment="1">
      <alignment horizontal="left" vertical="top" wrapText="1"/>
    </xf>
    <xf numFmtId="4" fontId="18" fillId="4" borderId="6" xfId="0" applyNumberFormat="1" applyFont="1" applyFill="1" applyBorder="1" applyAlignment="1" applyProtection="1">
      <alignment horizontal="left" vertical="center" wrapText="1"/>
    </xf>
    <xf numFmtId="4" fontId="18" fillId="4" borderId="7" xfId="0" applyNumberFormat="1" applyFont="1" applyFill="1" applyBorder="1" applyAlignment="1" applyProtection="1">
      <alignment horizontal="left" vertical="center" wrapText="1"/>
    </xf>
    <xf numFmtId="4" fontId="18" fillId="4" borderId="8" xfId="0" applyNumberFormat="1" applyFont="1" applyFill="1" applyBorder="1" applyAlignment="1" applyProtection="1">
      <alignment horizontal="left" vertical="center" wrapText="1"/>
    </xf>
    <xf numFmtId="4" fontId="16" fillId="17" borderId="6" xfId="0" applyNumberFormat="1" applyFont="1" applyFill="1" applyBorder="1" applyAlignment="1" applyProtection="1">
      <alignment horizontal="left" vertical="center" wrapText="1"/>
    </xf>
    <xf numFmtId="4" fontId="16" fillId="17" borderId="7" xfId="0" applyNumberFormat="1" applyFont="1" applyFill="1" applyBorder="1" applyAlignment="1" applyProtection="1">
      <alignment horizontal="left" vertical="center" wrapText="1"/>
    </xf>
    <xf numFmtId="4" fontId="16" fillId="17" borderId="8" xfId="0" applyNumberFormat="1" applyFont="1" applyFill="1" applyBorder="1" applyAlignment="1" applyProtection="1">
      <alignment horizontal="left" vertical="center" wrapText="1"/>
    </xf>
    <xf numFmtId="4" fontId="19" fillId="0" borderId="21" xfId="0" applyNumberFormat="1" applyFont="1" applyFill="1" applyBorder="1" applyAlignment="1" applyProtection="1">
      <alignment horizontal="center" vertical="center" wrapText="1"/>
    </xf>
    <xf numFmtId="4" fontId="19" fillId="0" borderId="22" xfId="0" applyNumberFormat="1" applyFont="1" applyFill="1" applyBorder="1" applyAlignment="1" applyProtection="1">
      <alignment horizontal="center" vertical="center" wrapText="1"/>
    </xf>
    <xf numFmtId="4" fontId="16" fillId="17" borderId="6" xfId="0" applyNumberFormat="1" applyFont="1" applyFill="1" applyBorder="1" applyAlignment="1" applyProtection="1">
      <alignment horizontal="left" vertical="center"/>
    </xf>
    <xf numFmtId="4" fontId="16" fillId="17" borderId="7" xfId="0" applyNumberFormat="1" applyFont="1" applyFill="1" applyBorder="1" applyAlignment="1" applyProtection="1">
      <alignment horizontal="left" vertical="center"/>
    </xf>
    <xf numFmtId="4" fontId="16" fillId="17" borderId="8" xfId="0" applyNumberFormat="1" applyFont="1" applyFill="1" applyBorder="1" applyAlignment="1" applyProtection="1">
      <alignment horizontal="left" vertical="center"/>
    </xf>
    <xf numFmtId="4" fontId="44" fillId="6" borderId="2" xfId="0" applyNumberFormat="1" applyFont="1" applyFill="1" applyBorder="1" applyAlignment="1" applyProtection="1">
      <alignment horizontal="left" vertical="center"/>
    </xf>
    <xf numFmtId="4" fontId="44" fillId="6" borderId="3" xfId="0" applyNumberFormat="1" applyFont="1" applyFill="1" applyBorder="1" applyAlignment="1" applyProtection="1">
      <alignment horizontal="left" vertical="center"/>
    </xf>
    <xf numFmtId="4" fontId="44" fillId="6" borderId="25" xfId="0" applyNumberFormat="1" applyFont="1" applyFill="1" applyBorder="1" applyAlignment="1" applyProtection="1">
      <alignment horizontal="left" vertical="center"/>
    </xf>
    <xf numFmtId="4" fontId="16" fillId="4" borderId="32" xfId="0" applyNumberFormat="1" applyFont="1" applyFill="1" applyBorder="1" applyAlignment="1" applyProtection="1">
      <alignment horizontal="left" vertical="center" wrapText="1"/>
    </xf>
    <xf numFmtId="4" fontId="16" fillId="4" borderId="1" xfId="0" applyNumberFormat="1" applyFont="1" applyFill="1" applyBorder="1" applyAlignment="1" applyProtection="1">
      <alignment horizontal="left" vertical="center" wrapText="1"/>
    </xf>
    <xf numFmtId="4" fontId="16" fillId="4" borderId="24" xfId="0" applyNumberFormat="1" applyFont="1" applyFill="1" applyBorder="1" applyAlignment="1" applyProtection="1">
      <alignment horizontal="left" vertical="center" wrapText="1"/>
    </xf>
    <xf numFmtId="4" fontId="42" fillId="16" borderId="6" xfId="0" applyNumberFormat="1" applyFont="1" applyFill="1" applyBorder="1" applyAlignment="1">
      <alignment horizontal="left" vertical="center"/>
    </xf>
    <xf numFmtId="4" fontId="42" fillId="16" borderId="7" xfId="0" applyNumberFormat="1" applyFont="1" applyFill="1" applyBorder="1" applyAlignment="1">
      <alignment horizontal="left" vertical="center"/>
    </xf>
    <xf numFmtId="4" fontId="42" fillId="16" borderId="8" xfId="0" applyNumberFormat="1" applyFont="1" applyFill="1" applyBorder="1" applyAlignment="1">
      <alignment horizontal="left" vertical="center"/>
    </xf>
    <xf numFmtId="4" fontId="16" fillId="4" borderId="14" xfId="0" applyNumberFormat="1" applyFont="1" applyFill="1" applyBorder="1" applyAlignment="1" applyProtection="1">
      <alignment horizontal="left" vertical="center" wrapText="1"/>
    </xf>
    <xf numFmtId="4" fontId="16" fillId="4" borderId="17" xfId="0" applyNumberFormat="1" applyFont="1" applyFill="1" applyBorder="1" applyAlignment="1" applyProtection="1">
      <alignment horizontal="left" vertical="center" wrapText="1"/>
    </xf>
    <xf numFmtId="4" fontId="16" fillId="4" borderId="18" xfId="0" applyNumberFormat="1" applyFont="1" applyFill="1" applyBorder="1" applyAlignment="1" applyProtection="1">
      <alignment horizontal="left" vertical="center" wrapText="1"/>
    </xf>
    <xf numFmtId="4" fontId="16" fillId="4" borderId="0" xfId="0" applyNumberFormat="1" applyFont="1" applyFill="1" applyBorder="1" applyAlignment="1" applyProtection="1">
      <alignment horizontal="left" vertical="center" wrapText="1"/>
    </xf>
    <xf numFmtId="4" fontId="16" fillId="4" borderId="26" xfId="0" applyNumberFormat="1" applyFont="1" applyFill="1" applyBorder="1" applyAlignment="1" applyProtection="1">
      <alignment horizontal="left" vertical="center" wrapText="1"/>
    </xf>
    <xf numFmtId="4" fontId="16" fillId="4" borderId="15" xfId="0" applyNumberFormat="1" applyFont="1" applyFill="1" applyBorder="1" applyAlignment="1" applyProtection="1">
      <alignment horizontal="left" vertical="center" wrapText="1"/>
    </xf>
    <xf numFmtId="4" fontId="20" fillId="4" borderId="2" xfId="0" applyNumberFormat="1" applyFont="1" applyFill="1" applyBorder="1" applyAlignment="1" applyProtection="1">
      <alignment horizontal="center" vertical="center" wrapText="1"/>
      <protection locked="0"/>
    </xf>
    <xf numFmtId="4" fontId="20" fillId="4" borderId="3" xfId="0" applyNumberFormat="1" applyFont="1" applyFill="1" applyBorder="1" applyAlignment="1" applyProtection="1">
      <alignment horizontal="center" vertical="center" wrapText="1"/>
      <protection locked="0"/>
    </xf>
    <xf numFmtId="4" fontId="20" fillId="4" borderId="4" xfId="0" applyNumberFormat="1" applyFont="1" applyFill="1" applyBorder="1" applyAlignment="1" applyProtection="1">
      <alignment horizontal="center" vertical="center" wrapText="1"/>
      <protection locked="0"/>
    </xf>
    <xf numFmtId="4" fontId="27" fillId="0" borderId="1" xfId="0" applyNumberFormat="1" applyFont="1" applyBorder="1" applyAlignment="1" applyProtection="1">
      <alignment horizontal="center" vertical="center" wrapText="1"/>
    </xf>
    <xf numFmtId="4" fontId="27" fillId="0" borderId="24" xfId="0" applyNumberFormat="1" applyFont="1" applyBorder="1" applyAlignment="1" applyProtection="1">
      <alignment horizontal="center" vertical="center" wrapText="1"/>
    </xf>
    <xf numFmtId="4" fontId="45" fillId="4" borderId="32" xfId="6" applyNumberFormat="1" applyFill="1" applyBorder="1" applyAlignment="1">
      <alignment horizontal="left" vertical="center" wrapText="1"/>
    </xf>
    <xf numFmtId="4" fontId="45" fillId="4" borderId="1" xfId="6" applyNumberFormat="1" applyFill="1" applyBorder="1" applyAlignment="1">
      <alignment horizontal="left" vertical="center" wrapText="1"/>
    </xf>
    <xf numFmtId="4" fontId="45" fillId="4" borderId="24" xfId="6" applyNumberFormat="1" applyFill="1" applyBorder="1" applyAlignment="1">
      <alignment horizontal="left" vertical="center" wrapText="1"/>
    </xf>
    <xf numFmtId="4" fontId="42" fillId="16" borderId="6" xfId="0" applyNumberFormat="1" applyFont="1" applyFill="1" applyBorder="1" applyAlignment="1" applyProtection="1">
      <alignment horizontal="left" vertical="center" wrapText="1"/>
    </xf>
    <xf numFmtId="4" fontId="42" fillId="16" borderId="7" xfId="0" applyNumberFormat="1" applyFont="1" applyFill="1" applyBorder="1" applyAlignment="1" applyProtection="1">
      <alignment horizontal="left" vertical="center" wrapText="1"/>
    </xf>
    <xf numFmtId="4" fontId="42" fillId="16" borderId="8" xfId="0" applyNumberFormat="1" applyFont="1" applyFill="1" applyBorder="1" applyAlignment="1" applyProtection="1">
      <alignment horizontal="left" vertical="center" wrapText="1"/>
    </xf>
    <xf numFmtId="4" fontId="19" fillId="0" borderId="30" xfId="0" applyNumberFormat="1" applyFont="1" applyFill="1" applyBorder="1" applyAlignment="1" applyProtection="1">
      <alignment horizontal="center" vertical="center" wrapText="1"/>
    </xf>
    <xf numFmtId="4" fontId="19" fillId="0" borderId="31" xfId="0" applyNumberFormat="1" applyFont="1" applyFill="1" applyBorder="1" applyAlignment="1" applyProtection="1">
      <alignment horizontal="center" vertical="center" wrapText="1"/>
    </xf>
    <xf numFmtId="4" fontId="19" fillId="0" borderId="28" xfId="0" applyNumberFormat="1"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14" borderId="6" xfId="0" applyFont="1" applyFill="1" applyBorder="1" applyAlignment="1" applyProtection="1">
      <alignment horizontal="left" vertical="center" wrapText="1"/>
    </xf>
    <xf numFmtId="0" fontId="16" fillId="14" borderId="7" xfId="0" applyFont="1" applyFill="1" applyBorder="1" applyAlignment="1" applyProtection="1">
      <alignment horizontal="left" vertical="center" wrapText="1"/>
    </xf>
    <xf numFmtId="0" fontId="16" fillId="14" borderId="8" xfId="0" applyFont="1" applyFill="1" applyBorder="1" applyAlignment="1" applyProtection="1">
      <alignment horizontal="left" vertical="center" wrapText="1"/>
    </xf>
    <xf numFmtId="0" fontId="16" fillId="15" borderId="30" xfId="0" applyFont="1" applyFill="1" applyBorder="1" applyAlignment="1" applyProtection="1">
      <alignment horizontal="left" vertical="center" wrapText="1"/>
    </xf>
    <xf numFmtId="0" fontId="16" fillId="15" borderId="28" xfId="0" applyFont="1" applyFill="1" applyBorder="1" applyAlignment="1" applyProtection="1">
      <alignment horizontal="left" vertical="center" wrapText="1"/>
    </xf>
    <xf numFmtId="0" fontId="18" fillId="4" borderId="30"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0" fontId="18" fillId="4" borderId="36" xfId="0" applyFont="1" applyFill="1" applyBorder="1" applyAlignment="1" applyProtection="1">
      <alignment horizontal="left" vertical="center" wrapText="1"/>
      <protection locked="0"/>
    </xf>
    <xf numFmtId="0" fontId="18" fillId="4" borderId="37" xfId="0" applyFont="1" applyFill="1" applyBorder="1" applyAlignment="1" applyProtection="1">
      <alignment horizontal="left" vertical="center" wrapText="1"/>
      <protection locked="0"/>
    </xf>
    <xf numFmtId="0" fontId="18" fillId="4" borderId="38" xfId="0" applyFont="1" applyFill="1" applyBorder="1" applyAlignment="1" applyProtection="1">
      <alignment horizontal="left" vertical="center" wrapText="1"/>
      <protection locked="0"/>
    </xf>
    <xf numFmtId="0" fontId="16" fillId="15" borderId="30" xfId="0" applyFont="1" applyFill="1" applyBorder="1" applyAlignment="1" applyProtection="1">
      <alignment horizontal="center" vertical="center" wrapText="1"/>
    </xf>
    <xf numFmtId="0" fontId="16" fillId="15" borderId="28" xfId="0" applyFont="1" applyFill="1" applyBorder="1" applyAlignment="1" applyProtection="1">
      <alignment horizontal="center" vertical="center" wrapText="1"/>
    </xf>
    <xf numFmtId="0" fontId="16" fillId="14" borderId="30" xfId="0" applyFont="1" applyFill="1" applyBorder="1" applyAlignment="1" applyProtection="1">
      <alignment horizontal="center" vertical="center" wrapText="1"/>
    </xf>
    <xf numFmtId="0" fontId="16" fillId="14" borderId="28" xfId="0" applyFont="1" applyFill="1" applyBorder="1" applyAlignment="1" applyProtection="1">
      <alignment horizontal="center" vertical="center" wrapText="1"/>
    </xf>
    <xf numFmtId="0" fontId="16" fillId="17" borderId="36" xfId="0"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6" fillId="15" borderId="33" xfId="0" applyFont="1" applyFill="1" applyBorder="1" applyAlignment="1" applyProtection="1">
      <alignment horizontal="center" vertical="center" wrapText="1"/>
    </xf>
    <xf numFmtId="0" fontId="16" fillId="14" borderId="33" xfId="0" applyFont="1" applyFill="1" applyBorder="1" applyAlignment="1" applyProtection="1">
      <alignment horizontal="center" vertical="center" wrapText="1"/>
    </xf>
    <xf numFmtId="0" fontId="16" fillId="17" borderId="26" xfId="0" applyFont="1" applyFill="1" applyBorder="1" applyAlignment="1">
      <alignment horizontal="center" vertical="center" wrapText="1"/>
    </xf>
    <xf numFmtId="0" fontId="18" fillId="0" borderId="30" xfId="0" applyFont="1" applyFill="1" applyBorder="1" applyAlignment="1" applyProtection="1">
      <alignment horizontal="left" vertical="center" wrapText="1"/>
      <protection locked="0"/>
    </xf>
    <xf numFmtId="0" fontId="18" fillId="0" borderId="28" xfId="0" applyFont="1" applyFill="1" applyBorder="1" applyAlignment="1" applyProtection="1">
      <alignment horizontal="left" vertical="center" wrapText="1"/>
      <protection locked="0"/>
    </xf>
    <xf numFmtId="0" fontId="16" fillId="0" borderId="30" xfId="0" applyFont="1" applyFill="1" applyBorder="1" applyAlignment="1" applyProtection="1">
      <alignment horizontal="left" vertical="center" wrapText="1"/>
      <protection locked="0"/>
    </xf>
    <xf numFmtId="0" fontId="16" fillId="0" borderId="28" xfId="0" applyFont="1" applyFill="1" applyBorder="1" applyAlignment="1" applyProtection="1">
      <alignment horizontal="left" vertical="center" wrapText="1"/>
      <protection locked="0"/>
    </xf>
    <xf numFmtId="0" fontId="16" fillId="15" borderId="12" xfId="0" applyFont="1" applyFill="1" applyBorder="1" applyAlignment="1" applyProtection="1">
      <alignment horizontal="left" vertical="center" wrapText="1"/>
    </xf>
    <xf numFmtId="0" fontId="16" fillId="15" borderId="10"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13" xfId="0" applyFont="1" applyFill="1" applyBorder="1" applyAlignment="1" applyProtection="1">
      <alignment horizontal="left" vertical="center" wrapText="1"/>
    </xf>
    <xf numFmtId="0" fontId="47" fillId="4" borderId="0" xfId="0" applyFont="1" applyFill="1" applyAlignment="1" applyProtection="1">
      <alignment horizontal="left" vertical="top" wrapText="1"/>
      <protection locked="0"/>
    </xf>
    <xf numFmtId="0" fontId="16" fillId="2" borderId="33" xfId="0" applyFont="1" applyFill="1" applyBorder="1" applyAlignment="1" applyProtection="1">
      <alignment horizontal="center" vertical="center" wrapText="1"/>
    </xf>
    <xf numFmtId="0" fontId="16" fillId="2" borderId="28" xfId="0" applyFont="1" applyFill="1" applyBorder="1" applyAlignment="1" applyProtection="1">
      <alignment horizontal="center" vertical="center" wrapText="1"/>
    </xf>
    <xf numFmtId="0" fontId="42" fillId="16" borderId="6" xfId="0" applyFont="1" applyFill="1" applyBorder="1" applyAlignment="1" applyProtection="1">
      <alignment horizontal="left" vertical="center"/>
    </xf>
    <xf numFmtId="0" fontId="42" fillId="16" borderId="7" xfId="0" applyFont="1" applyFill="1" applyBorder="1" applyAlignment="1" applyProtection="1">
      <alignment horizontal="left" vertical="center"/>
    </xf>
    <xf numFmtId="0" fontId="42" fillId="16" borderId="8" xfId="0" applyFont="1" applyFill="1" applyBorder="1" applyAlignment="1" applyProtection="1">
      <alignment horizontal="left" vertical="center"/>
    </xf>
    <xf numFmtId="0" fontId="18" fillId="4" borderId="11" xfId="0" applyFont="1" applyFill="1" applyBorder="1" applyAlignment="1" applyProtection="1">
      <alignment horizontal="left" vertical="center" wrapText="1"/>
      <protection locked="0"/>
    </xf>
    <xf numFmtId="0" fontId="18" fillId="4" borderId="9" xfId="0" applyFont="1" applyFill="1" applyBorder="1" applyAlignment="1" applyProtection="1">
      <alignment horizontal="left" vertical="center" wrapText="1"/>
      <protection locked="0"/>
    </xf>
    <xf numFmtId="0" fontId="18" fillId="4" borderId="19" xfId="0" applyFont="1" applyFill="1" applyBorder="1" applyAlignment="1" applyProtection="1">
      <alignment horizontal="left" vertical="center" wrapText="1"/>
      <protection locked="0"/>
    </xf>
    <xf numFmtId="0" fontId="46" fillId="6" borderId="6" xfId="0" applyFont="1" applyFill="1" applyBorder="1" applyAlignment="1">
      <alignment horizontal="left" vertical="center" wrapText="1"/>
    </xf>
    <xf numFmtId="0" fontId="46" fillId="6" borderId="7" xfId="0" applyFont="1" applyFill="1" applyBorder="1" applyAlignment="1">
      <alignment horizontal="left" vertical="center" wrapText="1"/>
    </xf>
    <xf numFmtId="0" fontId="46" fillId="6" borderId="8" xfId="0" applyFont="1" applyFill="1" applyBorder="1" applyAlignment="1">
      <alignment horizontal="left" vertical="center" wrapText="1"/>
    </xf>
    <xf numFmtId="0" fontId="16" fillId="15" borderId="36" xfId="0" applyFont="1" applyFill="1" applyBorder="1" applyAlignment="1" applyProtection="1">
      <alignment horizontal="left" vertical="center" wrapText="1"/>
    </xf>
    <xf numFmtId="0" fontId="16" fillId="15" borderId="39" xfId="0" applyFont="1" applyFill="1" applyBorder="1" applyAlignment="1" applyProtection="1">
      <alignment horizontal="left" vertical="center" wrapText="1"/>
    </xf>
    <xf numFmtId="46" fontId="18" fillId="4" borderId="30" xfId="0" applyNumberFormat="1" applyFont="1" applyFill="1" applyBorder="1" applyAlignment="1" applyProtection="1">
      <alignment horizontal="left" vertical="center" wrapText="1"/>
      <protection locked="0"/>
    </xf>
    <xf numFmtId="46" fontId="18" fillId="4" borderId="28" xfId="0" applyNumberFormat="1" applyFont="1" applyFill="1" applyBorder="1" applyAlignment="1" applyProtection="1">
      <alignment horizontal="left" vertical="center" wrapText="1"/>
      <protection locked="0"/>
    </xf>
    <xf numFmtId="0" fontId="47" fillId="0" borderId="0" xfId="0" applyFont="1" applyFill="1" applyAlignment="1" applyProtection="1">
      <alignment horizontal="left" vertical="top" wrapText="1"/>
      <protection locked="0"/>
    </xf>
    <xf numFmtId="0" fontId="44" fillId="6" borderId="6" xfId="0" applyFont="1" applyFill="1" applyBorder="1" applyAlignment="1" applyProtection="1">
      <alignment horizontal="left" vertical="center" wrapText="1"/>
    </xf>
    <xf numFmtId="0" fontId="44" fillId="6" borderId="7" xfId="0" applyFont="1" applyFill="1" applyBorder="1" applyAlignment="1" applyProtection="1">
      <alignment horizontal="left" vertical="center" wrapText="1"/>
    </xf>
    <xf numFmtId="0" fontId="44" fillId="6" borderId="8" xfId="0" applyFont="1" applyFill="1" applyBorder="1" applyAlignment="1" applyProtection="1">
      <alignment horizontal="left" vertical="center" wrapText="1"/>
    </xf>
    <xf numFmtId="0" fontId="16" fillId="17" borderId="26" xfId="0" applyFont="1" applyFill="1" applyBorder="1" applyAlignment="1" applyProtection="1">
      <alignment horizontal="center" vertical="center" wrapText="1"/>
    </xf>
    <xf numFmtId="0" fontId="16" fillId="17" borderId="39" xfId="0" applyFont="1" applyFill="1" applyBorder="1" applyAlignment="1" applyProtection="1">
      <alignment horizontal="center" vertical="center" wrapText="1"/>
    </xf>
  </cellXfs>
  <cellStyles count="7">
    <cellStyle name="Comma 2" xfId="3" xr:uid="{00000000-0005-0000-0000-000032000000}"/>
    <cellStyle name="Hyperlink" xfId="6" builtinId="8"/>
    <cellStyle name="Normal" xfId="0" builtinId="0"/>
    <cellStyle name="Normal 2" xfId="2" xr:uid="{00000000-0005-0000-0000-000002000000}"/>
    <cellStyle name="Normal 3" xfId="4" xr:uid="{AE1056B5-76E3-46D7-B8DD-C79E292DAAA4}"/>
    <cellStyle name="Percent" xfId="1" builtinId="5"/>
    <cellStyle name="Percent 2" xfId="5" xr:uid="{D455DD12-419D-483D-BE0E-0A9147E2E6FF}"/>
  </cellStyles>
  <dxfs count="0"/>
  <tableStyles count="0" defaultTableStyle="TableStyleMedium2" defaultPivotStyle="PivotStyleLight16"/>
  <colors>
    <mruColors>
      <color rgb="FFA6A6A6"/>
      <color rgb="FF6E6E6E"/>
      <color rgb="FFFEF7CF"/>
      <color rgb="FF04198F"/>
      <color rgb="FFE8D4F7"/>
      <color rgb="FF8294FB"/>
      <color rgb="FFD9D9D9"/>
      <color rgb="FFD8E3F0"/>
      <color rgb="FFB8CCE4"/>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282574</xdr:colOff>
      <xdr:row>3</xdr:row>
      <xdr:rowOff>38321</xdr:rowOff>
    </xdr:to>
    <xdr:pic>
      <xdr:nvPicPr>
        <xdr:cNvPr id="2" name="Picture 1">
          <a:extLst>
            <a:ext uri="{FF2B5EF4-FFF2-40B4-BE49-F238E27FC236}">
              <a16:creationId xmlns:a16="http://schemas.microsoft.com/office/drawing/2014/main" id="{556997EE-8C01-58DC-299C-6FE34FE283D8}"/>
            </a:ext>
          </a:extLst>
        </xdr:cNvPr>
        <xdr:cNvPicPr>
          <a:picLocks noChangeAspect="1"/>
        </xdr:cNvPicPr>
      </xdr:nvPicPr>
      <xdr:blipFill>
        <a:blip xmlns:r="http://schemas.openxmlformats.org/officeDocument/2006/relationships" r:embed="rId1"/>
        <a:stretch>
          <a:fillRect/>
        </a:stretch>
      </xdr:blipFill>
      <xdr:spPr>
        <a:xfrm>
          <a:off x="0" y="0"/>
          <a:ext cx="1606549" cy="6955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dmeteorfs.gf.theglobalfund.org\UserDocuments\CBrewer\Documents\Offline%20Templates\Modifications\Modular%20Template\ModularTemplate_20141203_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 Note"/>
      <sheetName val="Instructiones ES"/>
      <sheetName val="Instructions  FR"/>
      <sheetName val="Instructions EN"/>
      <sheetName val="инструкции RU"/>
      <sheetName val="Chg log"/>
      <sheetName val="Instructions"/>
      <sheetName val="Framework"/>
      <sheetName val="Summary budget"/>
      <sheetName val="Target assumptions - optional"/>
      <sheetName val="Cost assumptions - optional"/>
      <sheetName val="CatCmp"/>
      <sheetName val="CatModules"/>
      <sheetName val="CatInt"/>
      <sheetName val="CatImpact"/>
      <sheetName val="CatOutcome"/>
      <sheetName val="CatCoverage"/>
      <sheetName val="CatDataSrc"/>
      <sheetName val="Ctry-notMulti"/>
      <sheetName val="Definitions"/>
      <sheetName val="Translations"/>
      <sheetName val="$Ranges$"/>
      <sheetName val="$Meta$"/>
      <sheetName val="ModInCmp"/>
      <sheetName val="ImpactInCmp"/>
      <sheetName val="DataSrcInCmp"/>
      <sheetName val="OutcomeInCmp"/>
    </sheetNames>
    <sheetDataSet>
      <sheetData sheetId="0" refreshError="1">
        <row r="10">
          <cell r="C10" t="str">
            <v>HIV/AIDS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6.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https://www.theglobalfund.org/media/4759/core_resilientsustainablesystemsforhealth_infonote_en.pdf" TargetMode="External"/><Relationship Id="rId5" Type="http://schemas.openxmlformats.org/officeDocument/2006/relationships/hyperlink" Target="https://www.theglobalfund.org/media/4309/fundingmodel_modularframework_handbook_en.pdf"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79998168889431442"/>
  </sheetPr>
  <dimension ref="A2:H9"/>
  <sheetViews>
    <sheetView zoomScale="60" zoomScaleNormal="60" workbookViewId="0">
      <selection activeCell="B7" sqref="B7"/>
    </sheetView>
  </sheetViews>
  <sheetFormatPr defaultColWidth="8.58203125" defaultRowHeight="14" x14ac:dyDescent="0.3"/>
  <cols>
    <col min="1" max="1" width="17.33203125" style="36" customWidth="1"/>
    <col min="2" max="2" width="24.83203125" style="36" customWidth="1"/>
    <col min="3" max="16384" width="8.58203125" style="36"/>
  </cols>
  <sheetData>
    <row r="2" spans="1:8" ht="23" x14ac:dyDescent="0.5">
      <c r="C2" s="57" t="s">
        <v>289</v>
      </c>
      <c r="H2" s="58" t="str">
        <f ca="1">Translations!$G$128</f>
        <v>Latest version updated 29 July 2022</v>
      </c>
    </row>
    <row r="4" spans="1:8" ht="45" customHeight="1" x14ac:dyDescent="0.3">
      <c r="A4" s="174" t="str">
        <f ca="1">Translations!G122</f>
        <v>Please read the Instructions sheet carefully before completing the programmatic gap tables.</v>
      </c>
      <c r="B4" s="174"/>
      <c r="C4" s="174"/>
    </row>
    <row r="5" spans="1:8" ht="48" customHeight="1" x14ac:dyDescent="0.3">
      <c r="A5" s="174" t="str">
        <f ca="1">Translations!G123</f>
        <v>To complete this cover sheet, select from the drop-down lists the Geography, Component and Applicant Type.</v>
      </c>
      <c r="B5" s="174"/>
      <c r="C5" s="174"/>
    </row>
    <row r="7" spans="1:8" ht="14.5" x14ac:dyDescent="0.35">
      <c r="A7" s="37" t="str">
        <f ca="1">Translations!G124</f>
        <v>Applicant</v>
      </c>
      <c r="B7" s="39" t="s">
        <v>238</v>
      </c>
    </row>
    <row r="8" spans="1:8" ht="14.5" x14ac:dyDescent="0.35">
      <c r="A8" s="37" t="str">
        <f ca="1">Translations!G125</f>
        <v>Component</v>
      </c>
      <c r="B8" s="65" t="s">
        <v>36</v>
      </c>
    </row>
    <row r="9" spans="1:8" ht="14.5" x14ac:dyDescent="0.35">
      <c r="A9" s="37" t="str">
        <f ca="1">Translations!G126</f>
        <v>Applicant Type</v>
      </c>
      <c r="B9" s="39" t="s">
        <v>36</v>
      </c>
    </row>
  </sheetData>
  <sheetProtection algorithmName="SHA-512" hashValue="itxGao7NfqUDs5qgnEYLJw0Ssac7nB5qncY2+WODiDWIsxLHcoXJm60lk2B6Ar+XUs59rNC/ka0ob7SxxwTjoA==" saltValue="oLcwD/CXs5zQZeUhNd+NQw==" spinCount="100000" sheet="1" selectLockedCells="1"/>
  <customSheetViews>
    <customSheetView guid="{8A762DD9-6125-4177-AA9B-79E8D68448DE}">
      <selection activeCell="A8" sqref="A8"/>
      <pageMargins left="0.7" right="0.7" top="0.75" bottom="0.75" header="0.3" footer="0.3"/>
      <pageSetup paperSize="9" orientation="portrait"/>
    </customSheetView>
    <customSheetView guid="{5D020AB2-0A97-4230-BF83-062EE6184162}">
      <selection activeCell="A8" sqref="A8"/>
      <pageMargins left="0.7" right="0.7" top="0.75" bottom="0.75" header="0.3" footer="0.3"/>
      <pageSetup paperSize="9" orientation="portrait"/>
    </customSheetView>
    <customSheetView guid="{DCBE10EC-8F38-2F45-867C-33FA420E36B5}">
      <selection activeCell="A8" sqref="A8"/>
      <pageMargins left="0.7" right="0.7" top="0.75" bottom="0.75" header="0.3" footer="0.3"/>
      <pageSetup paperSize="9" orientation="portrait"/>
    </customSheetView>
    <customSheetView guid="{CD09CE3E-58EC-4EDC-BE6A-B9CFB40E5B97}">
      <selection activeCell="A8" sqref="A8"/>
      <pageMargins left="0.7" right="0.7" top="0.75" bottom="0.75" header="0.3" footer="0.3"/>
      <pageSetup paperSize="9" orientation="portrait"/>
    </customSheetView>
  </customSheetViews>
  <mergeCells count="2">
    <mergeCell ref="A4:C4"/>
    <mergeCell ref="A5:C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'RSSH drop-down'!$S$3:$S$7</xm:f>
          </x14:formula1>
          <xm:sqref>B9</xm:sqref>
        </x14:dataValidation>
        <x14:dataValidation type="list" allowBlank="1" showInputMessage="1" showErrorMessage="1" xr:uid="{00000000-0002-0000-0100-000000000000}">
          <x14:formula1>
            <xm:f>'RSSH drop-down'!$L$3:$L$210</xm:f>
          </x14:formula1>
          <xm:sqref>B7</xm:sqref>
        </x14:dataValidation>
        <x14:dataValidation type="list" allowBlank="1" showInputMessage="1" showErrorMessage="1" xr:uid="{C26D7265-0528-4D64-AA90-1750668A6877}">
          <x14:formula1>
            <xm:f>'RSSH drop-down'!$Z$3:$Z$7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W92"/>
  <sheetViews>
    <sheetView view="pageBreakPreview" zoomScale="110" zoomScaleNormal="100" zoomScaleSheetLayoutView="110" workbookViewId="0">
      <selection activeCell="B6" sqref="B6:D6"/>
    </sheetView>
  </sheetViews>
  <sheetFormatPr defaultColWidth="9" defaultRowHeight="14" x14ac:dyDescent="0.3"/>
  <cols>
    <col min="1" max="1" width="11.25" style="15" customWidth="1"/>
    <col min="2" max="5" width="9.58203125" style="15" customWidth="1"/>
    <col min="6" max="6" width="16.08203125" style="15" customWidth="1"/>
    <col min="7" max="7" width="75" style="15" customWidth="1"/>
    <col min="8" max="8" width="21.33203125" style="15" customWidth="1"/>
    <col min="9" max="16384" width="9" style="15"/>
  </cols>
  <sheetData>
    <row r="1" spans="1:23" ht="24.65" customHeight="1" x14ac:dyDescent="0.3">
      <c r="A1" s="195" t="s">
        <v>14</v>
      </c>
      <c r="B1" s="196"/>
      <c r="C1" s="196"/>
      <c r="D1" s="196"/>
      <c r="E1" s="196"/>
      <c r="F1" s="196"/>
      <c r="G1" s="181" t="str">
        <f ca="1">Translations!$G$128</f>
        <v>Latest version updated 29 July 2022</v>
      </c>
      <c r="H1" s="11"/>
      <c r="I1" s="12"/>
      <c r="J1" s="13"/>
      <c r="K1" s="13"/>
      <c r="L1" s="13"/>
      <c r="M1" s="13"/>
      <c r="N1" s="13"/>
      <c r="O1" s="13"/>
      <c r="P1" s="14"/>
      <c r="Q1" s="14"/>
      <c r="R1" s="14"/>
      <c r="S1" s="14"/>
      <c r="T1" s="14"/>
      <c r="U1" s="14"/>
      <c r="V1" s="14"/>
      <c r="W1" s="14"/>
    </row>
    <row r="2" spans="1:23" ht="24.65" customHeight="1" x14ac:dyDescent="0.3">
      <c r="A2" s="197" t="s">
        <v>281</v>
      </c>
      <c r="B2" s="198"/>
      <c r="C2" s="198"/>
      <c r="D2" s="198"/>
      <c r="E2" s="198"/>
      <c r="F2" s="198"/>
      <c r="G2" s="182"/>
      <c r="H2" s="11"/>
      <c r="I2" s="12"/>
      <c r="J2" s="13"/>
      <c r="K2" s="13"/>
      <c r="L2" s="13"/>
      <c r="M2" s="13"/>
      <c r="N2" s="13"/>
      <c r="O2" s="13"/>
      <c r="P2" s="14"/>
      <c r="Q2" s="14"/>
      <c r="R2" s="14"/>
      <c r="S2" s="14"/>
      <c r="T2" s="14"/>
      <c r="U2" s="14"/>
      <c r="V2" s="14"/>
      <c r="W2" s="14"/>
    </row>
    <row r="3" spans="1:23" ht="24.65" customHeight="1" thickBot="1" x14ac:dyDescent="0.35">
      <c r="A3" s="197" t="s">
        <v>282</v>
      </c>
      <c r="B3" s="198"/>
      <c r="C3" s="198"/>
      <c r="D3" s="198"/>
      <c r="E3" s="198"/>
      <c r="F3" s="198"/>
      <c r="G3" s="182"/>
      <c r="H3" s="11"/>
      <c r="I3" s="12"/>
      <c r="J3" s="13"/>
      <c r="K3" s="13"/>
      <c r="L3" s="13"/>
      <c r="M3" s="13"/>
      <c r="N3" s="13"/>
      <c r="O3" s="13"/>
      <c r="P3" s="14"/>
      <c r="Q3" s="14"/>
      <c r="R3" s="14"/>
      <c r="S3" s="14"/>
      <c r="T3" s="14"/>
      <c r="U3" s="14"/>
      <c r="V3" s="14"/>
      <c r="W3" s="14"/>
    </row>
    <row r="4" spans="1:23" ht="12.75" hidden="1" customHeight="1" x14ac:dyDescent="0.3">
      <c r="A4" s="16"/>
      <c r="B4" s="16"/>
      <c r="C4" s="16"/>
      <c r="D4" s="16"/>
      <c r="E4" s="16"/>
      <c r="F4" s="16"/>
      <c r="G4" s="19"/>
      <c r="H4" s="11"/>
      <c r="I4" s="12"/>
      <c r="J4" s="13"/>
      <c r="K4" s="13"/>
      <c r="L4" s="13"/>
      <c r="M4" s="13"/>
      <c r="N4" s="13"/>
      <c r="O4" s="13"/>
      <c r="P4" s="14"/>
      <c r="Q4" s="14"/>
      <c r="R4" s="14"/>
      <c r="S4" s="14"/>
      <c r="T4" s="14"/>
      <c r="U4" s="14"/>
      <c r="V4" s="14"/>
      <c r="W4" s="14"/>
    </row>
    <row r="5" spans="1:23" ht="12.75" hidden="1" customHeight="1" thickBot="1" x14ac:dyDescent="0.35">
      <c r="A5" s="16"/>
      <c r="B5" s="16"/>
      <c r="C5" s="16"/>
      <c r="D5" s="16"/>
      <c r="E5" s="16"/>
      <c r="F5" s="16"/>
      <c r="G5" s="19"/>
      <c r="H5" s="11"/>
      <c r="I5" s="12"/>
      <c r="J5" s="13"/>
      <c r="K5" s="13"/>
      <c r="L5" s="13"/>
      <c r="M5" s="13"/>
      <c r="N5" s="13"/>
      <c r="O5" s="13"/>
      <c r="P5" s="14"/>
      <c r="Q5" s="14"/>
      <c r="R5" s="14"/>
      <c r="S5" s="14"/>
      <c r="T5" s="14"/>
      <c r="U5" s="14"/>
      <c r="V5" s="14"/>
      <c r="W5" s="14"/>
    </row>
    <row r="6" spans="1:23" ht="30" customHeight="1" thickBot="1" x14ac:dyDescent="0.35">
      <c r="A6" s="166" t="s">
        <v>12</v>
      </c>
      <c r="B6" s="201" t="s">
        <v>13</v>
      </c>
      <c r="C6" s="202"/>
      <c r="D6" s="203"/>
      <c r="E6" s="164"/>
      <c r="F6" s="164"/>
      <c r="G6" s="165"/>
      <c r="H6" s="11"/>
      <c r="I6" s="12"/>
      <c r="J6" s="13"/>
      <c r="K6" s="13"/>
      <c r="L6" s="13"/>
      <c r="M6" s="13"/>
      <c r="N6" s="13"/>
      <c r="O6" s="13"/>
      <c r="P6" s="14"/>
      <c r="Q6" s="14"/>
      <c r="R6" s="14"/>
      <c r="S6" s="14"/>
      <c r="T6" s="14"/>
      <c r="U6" s="14"/>
      <c r="V6" s="14"/>
      <c r="W6" s="14"/>
    </row>
    <row r="7" spans="1:23" ht="11.25" hidden="1" customHeight="1" x14ac:dyDescent="0.3">
      <c r="A7" s="16"/>
      <c r="B7" s="16"/>
      <c r="C7" s="16"/>
      <c r="D7" s="16"/>
      <c r="E7" s="16"/>
      <c r="F7" s="16"/>
      <c r="G7" s="19"/>
      <c r="H7" s="11"/>
      <c r="I7" s="12"/>
      <c r="J7" s="13"/>
      <c r="K7" s="13"/>
      <c r="L7" s="13"/>
      <c r="M7" s="13"/>
      <c r="N7" s="13"/>
      <c r="O7" s="13"/>
      <c r="P7" s="14"/>
      <c r="Q7" s="14"/>
      <c r="R7" s="14"/>
      <c r="S7" s="14"/>
      <c r="T7" s="14"/>
      <c r="U7" s="14"/>
      <c r="V7" s="14"/>
      <c r="W7" s="14"/>
    </row>
    <row r="8" spans="1:23" ht="30" customHeight="1" thickBot="1" x14ac:dyDescent="0.35">
      <c r="A8" s="204" t="str">
        <f ca="1">Translations!G3</f>
        <v>Instructions - RSSH CHW Gap Tables</v>
      </c>
      <c r="B8" s="204"/>
      <c r="C8" s="204"/>
      <c r="D8" s="204"/>
      <c r="E8" s="204"/>
      <c r="F8" s="204"/>
      <c r="G8" s="205"/>
      <c r="H8" s="17"/>
    </row>
    <row r="9" spans="1:23" ht="30" customHeight="1" thickBot="1" x14ac:dyDescent="0.35">
      <c r="A9" s="186" t="str">
        <f ca="1">Translations!G4</f>
        <v xml:space="preserve">Instructions for filling RSSH CHW programmatic gap table: </v>
      </c>
      <c r="B9" s="187"/>
      <c r="C9" s="187"/>
      <c r="D9" s="187"/>
      <c r="E9" s="187"/>
      <c r="F9" s="187"/>
      <c r="G9" s="188"/>
      <c r="H9" s="17"/>
    </row>
    <row r="10" spans="1:23" ht="177" customHeight="1" x14ac:dyDescent="0.3">
      <c r="A10" s="199" t="str">
        <f ca="1">Translations!G5</f>
        <v>Completion of the CHW programmatic gap tables is mandatory for all funding requests requesting funds for CHWs (all types, including K&amp;VP peers) or CHW supervisors. This applies to all funding requests (disease funding requests and RSSH funding requests). Complete the programmatic gap tables for remuneration, training, supervision, equipment, referral and counter-referral, and HMIS and M&amp;E costs. If funding for more than one type of CHW is being requested, please indicate the types of CHWs in row 6 of the "CHW" tab and provide the requested data combined for all of the relevant CHWs (it is not necessary to provide separate tabs for each type of CHW). 
For guidance when completing these programmatic gap tables, please refer to the Modular Framework handbook and the Global Fund RSSH Information Note, which includes reference to relevant technical guidance documents.   
If your country is eligible for non-malaria iCCM commodities (indicated in your allocation letter) please complete the tab "non-malaria iCCM commodities".</v>
      </c>
      <c r="B10" s="196"/>
      <c r="C10" s="196"/>
      <c r="D10" s="196"/>
      <c r="E10" s="196"/>
      <c r="F10" s="196"/>
      <c r="G10" s="200"/>
    </row>
    <row r="11" spans="1:23" ht="45" customHeight="1" thickBot="1" x14ac:dyDescent="0.35">
      <c r="A11" s="189" t="str">
        <f ca="1">Translations!G6</f>
        <v xml:space="preserve">Blank cells highlighted in white require input. Cells highlighted in purple and gray will be filled automatically. See below instructions for each table.
</v>
      </c>
      <c r="B11" s="190"/>
      <c r="C11" s="190"/>
      <c r="D11" s="190"/>
      <c r="E11" s="190"/>
      <c r="F11" s="190"/>
      <c r="G11" s="191"/>
    </row>
    <row r="12" spans="1:23" ht="30" customHeight="1" thickBot="1" x14ac:dyDescent="0.35">
      <c r="A12" s="206" t="str">
        <f ca="1">Translations!$G$84</f>
        <v>The Modular Framework -  https://www.theglobalfund.org/media/4309/fundingmodel_modularframework_handbook_en.pdf</v>
      </c>
      <c r="B12" s="207"/>
      <c r="C12" s="207"/>
      <c r="D12" s="207"/>
      <c r="E12" s="207"/>
      <c r="F12" s="207"/>
      <c r="G12" s="208"/>
    </row>
    <row r="13" spans="1:23" ht="30" customHeight="1" thickBot="1" x14ac:dyDescent="0.35">
      <c r="A13" s="206" t="str">
        <f ca="1">Translations!$G$85</f>
        <v>Global Fund RSSH Information Note - https://www.theglobalfund.org/media/4759/core_resilientsustainablesystemsforhealth_infonote_en.pdf</v>
      </c>
      <c r="B13" s="207"/>
      <c r="C13" s="207"/>
      <c r="D13" s="207"/>
      <c r="E13" s="207"/>
      <c r="F13" s="207"/>
      <c r="G13" s="208"/>
    </row>
    <row r="14" spans="1:23" ht="30" customHeight="1" x14ac:dyDescent="0.3">
      <c r="A14" s="192" t="str">
        <f ca="1">Translations!A3</f>
        <v>"RSSH - CHW Tables" tab</v>
      </c>
      <c r="B14" s="193"/>
      <c r="C14" s="193"/>
      <c r="D14" s="193"/>
      <c r="E14" s="193"/>
      <c r="F14" s="193"/>
      <c r="G14" s="194"/>
    </row>
    <row r="15" spans="1:23" ht="30" customHeight="1" x14ac:dyDescent="0.3">
      <c r="A15" s="183" t="str">
        <f>Translations!H7</f>
        <v>CHW Programmatic Gap Table 1 - Coverage of remuneration costs</v>
      </c>
      <c r="B15" s="184"/>
      <c r="C15" s="184"/>
      <c r="D15" s="184"/>
      <c r="E15" s="184"/>
      <c r="F15" s="184"/>
      <c r="G15" s="185"/>
      <c r="H15" s="17"/>
    </row>
    <row r="16" spans="1:23" ht="30" customHeight="1" x14ac:dyDescent="0.3">
      <c r="A16" s="175" t="str">
        <f ca="1">Translations!G8</f>
        <v>Indicator: 
Percentage of CHWs remunerated.</v>
      </c>
      <c r="B16" s="176"/>
      <c r="C16" s="176"/>
      <c r="D16" s="176"/>
      <c r="E16" s="176"/>
      <c r="F16" s="176"/>
      <c r="G16" s="177"/>
    </row>
    <row r="17" spans="1:7" ht="45.65" customHeight="1" x14ac:dyDescent="0.3">
      <c r="A17" s="175" t="str">
        <f ca="1">Translations!$G9</f>
        <v>Current estimated country need:
1) "A" refers to the total estimated number of CHWs needed by year (may be higher than the NSP target).
2) "B" refers to country targets for number of CHWs needed per NSP or agreed number</v>
      </c>
      <c r="B17" s="176"/>
      <c r="C17" s="176"/>
      <c r="D17" s="176"/>
      <c r="E17" s="176"/>
      <c r="F17" s="176"/>
      <c r="G17" s="177"/>
    </row>
    <row r="18" spans="1:7" ht="73" customHeight="1" x14ac:dyDescent="0.3">
      <c r="A18" s="175" t="str">
        <f ca="1">Translations!$G10</f>
        <v>Country target already covered:
1) "C1" refers to the number of CHWs who are to receive competency-based pre-service training and certification through domestic resources.
2) "C2" refers to the number of CHWs who are to receive competency-based pre-service training and certification through non-Global Fund external resources. 
3) "C" refers to the number of CHWs who are to receive competency-based pre-service training and certification through domestic + non-Global Fund external resources.</v>
      </c>
      <c r="B18" s="176"/>
      <c r="C18" s="176"/>
      <c r="D18" s="176"/>
      <c r="E18" s="176"/>
      <c r="F18" s="176"/>
      <c r="G18" s="177"/>
    </row>
    <row r="19" spans="1:7" ht="39" customHeight="1" x14ac:dyDescent="0.3">
      <c r="A19" s="175" t="str">
        <f ca="1">Translations!$G11</f>
        <v>Programmatic gap:
Refers to the expected annual gap in meeting the target.</v>
      </c>
      <c r="B19" s="176"/>
      <c r="C19" s="176"/>
      <c r="D19" s="176"/>
      <c r="E19" s="176"/>
      <c r="F19" s="176"/>
      <c r="G19" s="177"/>
    </row>
    <row r="20" spans="1:7" ht="60.65" customHeight="1" x14ac:dyDescent="0.3">
      <c r="A20" s="175" t="str">
        <f ca="1">Translations!$G12</f>
        <v>Country target covered with the allocation amounts: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v>
      </c>
      <c r="B20" s="176"/>
      <c r="C20" s="176"/>
      <c r="D20" s="176"/>
      <c r="E20" s="176"/>
      <c r="F20" s="176"/>
      <c r="G20" s="177"/>
    </row>
    <row r="21" spans="1:7" ht="30.65" customHeight="1" x14ac:dyDescent="0.3">
      <c r="A21" s="175" t="str">
        <f ca="1">Translations!$G13</f>
        <v>Comments/Assumptions:
For C2, specify the number of CHWs to be supported by source of non-GF external funding</v>
      </c>
      <c r="B21" s="176"/>
      <c r="C21" s="176"/>
      <c r="D21" s="176"/>
      <c r="E21" s="176"/>
      <c r="F21" s="176"/>
      <c r="G21" s="177"/>
    </row>
    <row r="22" spans="1:7" ht="30" customHeight="1" x14ac:dyDescent="0.3">
      <c r="A22" s="183" t="str">
        <f ca="1">Translations!$G14</f>
        <v>CHW Programmatic Gap Table 2 - Coverage of competency-based pre-service training and certification costs</v>
      </c>
      <c r="B22" s="184"/>
      <c r="C22" s="184"/>
      <c r="D22" s="184"/>
      <c r="E22" s="184"/>
      <c r="F22" s="184"/>
      <c r="G22" s="185"/>
    </row>
    <row r="23" spans="1:7" ht="34" customHeight="1" x14ac:dyDescent="0.3">
      <c r="A23" s="175" t="str">
        <f ca="1">Translations!G15</f>
        <v xml:space="preserve">Indicator:
Percentage of CHWs who received competency-based pre-service training and certification. </v>
      </c>
      <c r="B23" s="176"/>
      <c r="C23" s="176"/>
      <c r="D23" s="176"/>
      <c r="E23" s="176"/>
      <c r="F23" s="176"/>
      <c r="G23" s="177"/>
    </row>
    <row r="24" spans="1:7" ht="61.5" customHeight="1" x14ac:dyDescent="0.3">
      <c r="A24" s="175" t="str">
        <f ca="1">Translations!G16</f>
        <v>Current estimated country need:
1) "A" refers to the total estimated number of CHWs needed by year (may be higher than the NSP target).
2) "B" refers to country targets for number of CHWs needed per NSP or agreed number.</v>
      </c>
      <c r="B24" s="176"/>
      <c r="C24" s="176"/>
      <c r="D24" s="176"/>
      <c r="E24" s="176"/>
      <c r="F24" s="176"/>
      <c r="G24" s="177"/>
    </row>
    <row r="25" spans="1:7" ht="107.15" customHeight="1" x14ac:dyDescent="0.3">
      <c r="A25" s="175" t="str">
        <f ca="1">Translations!G17</f>
        <v>Country target already covered:
1) "C1" refers to the number of CHWs who are to receive competency-based pre-service training and certification through domestic resources.
2) "C2" refers to the number of CHWs who are to receive competency-based pre-service training and certification through non-Global Fund external resources. 
3) "C" refers to the number of CHWs who are to receive competency-based pre-service training and certification through domestic + non-Global fund external resources.</v>
      </c>
      <c r="B25" s="176"/>
      <c r="C25" s="176"/>
      <c r="D25" s="176"/>
      <c r="E25" s="176"/>
      <c r="F25" s="176"/>
      <c r="G25" s="177"/>
    </row>
    <row r="26" spans="1:7" ht="53.5" customHeight="1" x14ac:dyDescent="0.3">
      <c r="A26" s="175" t="str">
        <f ca="1">Translations!G18</f>
        <v>Programmatic gap:
Refers to the expected annual gap in meeting the target.</v>
      </c>
      <c r="B26" s="176"/>
      <c r="C26" s="176"/>
      <c r="D26" s="176"/>
      <c r="E26" s="176"/>
      <c r="F26" s="176"/>
      <c r="G26" s="177"/>
    </row>
    <row r="27" spans="1:7" ht="79.5" customHeight="1" x14ac:dyDescent="0.3">
      <c r="A27" s="175" t="str">
        <f ca="1">Translations!G19</f>
        <v xml:space="preserve">Country target to be covered with the allocation amount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 </v>
      </c>
      <c r="B27" s="176"/>
      <c r="C27" s="176"/>
      <c r="D27" s="176"/>
      <c r="E27" s="176"/>
      <c r="F27" s="176"/>
      <c r="G27" s="177"/>
    </row>
    <row r="28" spans="1:7" ht="75.75" customHeight="1" x14ac:dyDescent="0.3">
      <c r="A28" s="175" t="str">
        <f ca="1">Translations!G20</f>
        <v>Comments/Assumptions:
For C2, specify the number of CHWs to be supported by source of non-Global Fund external funding.</v>
      </c>
      <c r="B28" s="176"/>
      <c r="C28" s="176"/>
      <c r="D28" s="176"/>
      <c r="E28" s="176"/>
      <c r="F28" s="176"/>
      <c r="G28" s="177"/>
    </row>
    <row r="29" spans="1:7" ht="30" customHeight="1" x14ac:dyDescent="0.3">
      <c r="A29" s="183" t="str">
        <f ca="1">Translations!G21</f>
        <v>CHW Programmatic Gap Table 3 - Coverage of competency-based in-service training costs</v>
      </c>
      <c r="B29" s="184"/>
      <c r="C29" s="184"/>
      <c r="D29" s="184"/>
      <c r="E29" s="184"/>
      <c r="F29" s="184"/>
      <c r="G29" s="185"/>
    </row>
    <row r="30" spans="1:7" ht="41.25" customHeight="1" x14ac:dyDescent="0.3">
      <c r="A30" s="175" t="str">
        <f ca="1">Translations!G22</f>
        <v>Indicator:
Percentage of CHWs who received competency-based in-service training.</v>
      </c>
      <c r="B30" s="176"/>
      <c r="C30" s="176"/>
      <c r="D30" s="176"/>
      <c r="E30" s="176"/>
      <c r="F30" s="176"/>
      <c r="G30" s="177"/>
    </row>
    <row r="31" spans="1:7" ht="88.5" customHeight="1" x14ac:dyDescent="0.3">
      <c r="A31" s="175" t="str">
        <f ca="1">Translations!G23</f>
        <v xml:space="preserve">Current estimated country need:
1) "A" refers to the total estimated number of CHWs needed by year (may be higher than the NSP target).
2) "B" refers to country targets for number of CHWs needed per NSP or agreed number. </v>
      </c>
      <c r="B31" s="176"/>
      <c r="C31" s="176"/>
      <c r="D31" s="176"/>
      <c r="E31" s="176"/>
      <c r="F31" s="176"/>
      <c r="G31" s="177"/>
    </row>
    <row r="32" spans="1:7" ht="77.150000000000006" customHeight="1" x14ac:dyDescent="0.3">
      <c r="A32" s="175" t="str">
        <f ca="1">Translations!G24</f>
        <v>Country target already covered:
1) "C1" refers to the number of CHWs who are to receive competency-based in-service training through domestic resource.
2) "C2" refers to the number of CHWs who are to receive competency-based in-service training through non-Global Fund external resources.
3) "C" refers to the number of CHWs who are to receive competency-based in-service training through domestic + non-Global Fund external resources.</v>
      </c>
      <c r="B32" s="176"/>
      <c r="C32" s="176"/>
      <c r="D32" s="176"/>
      <c r="E32" s="176"/>
      <c r="F32" s="176"/>
      <c r="G32" s="177"/>
    </row>
    <row r="33" spans="1:8" ht="42.75" customHeight="1" x14ac:dyDescent="0.3">
      <c r="A33" s="175" t="str">
        <f ca="1">Translations!G25</f>
        <v>Programmatic gap:
Refers to the expected annual gap in meeting the target.</v>
      </c>
      <c r="B33" s="176"/>
      <c r="C33" s="176"/>
      <c r="D33" s="176"/>
      <c r="E33" s="176"/>
      <c r="F33" s="176"/>
      <c r="G33" s="177"/>
    </row>
    <row r="34" spans="1:8" ht="75" customHeight="1" x14ac:dyDescent="0.3">
      <c r="A34" s="175" t="str">
        <f ca="1">Translations!G26</f>
        <v>Country target to be covered with the allocation amount:
1) "E" refers to the number of CHWs who are to receive competency-based in-service training through the allocation amount.
2) "F" refers to the number of CHWs who are to receive competency-based in-service training through all sources.
3) "G" refers to the remaining gap to country target.</v>
      </c>
      <c r="B34" s="176"/>
      <c r="C34" s="176"/>
      <c r="D34" s="176"/>
      <c r="E34" s="176"/>
      <c r="F34" s="176"/>
      <c r="G34" s="177"/>
    </row>
    <row r="35" spans="1:8" ht="45.65" customHeight="1" x14ac:dyDescent="0.3">
      <c r="A35" s="175" t="str">
        <f ca="1">Translations!$G27</f>
        <v>Comments/Assumptions:
For C2, the number of CHWs to be supported by source of non-Global Fund external funding.</v>
      </c>
      <c r="B35" s="176"/>
      <c r="C35" s="176"/>
      <c r="D35" s="176"/>
      <c r="E35" s="176"/>
      <c r="F35" s="176"/>
      <c r="G35" s="177"/>
    </row>
    <row r="36" spans="1:8" ht="30" customHeight="1" x14ac:dyDescent="0.3">
      <c r="A36" s="178" t="str">
        <f ca="1">Translations!$G28</f>
        <v>CHW Programmatic Gap Table 4 - Coverage of integrated supportive supervision costs</v>
      </c>
      <c r="B36" s="179"/>
      <c r="C36" s="179"/>
      <c r="D36" s="179"/>
      <c r="E36" s="179"/>
      <c r="F36" s="179"/>
      <c r="G36" s="180"/>
    </row>
    <row r="37" spans="1:8" ht="53.5" customHeight="1" x14ac:dyDescent="0.3">
      <c r="A37" s="175" t="str">
        <f ca="1">Translations!G29</f>
        <v xml:space="preserve">Indicator:
Percentage of CHWs who received integrated supportive supervision. </v>
      </c>
      <c r="B37" s="176"/>
      <c r="C37" s="176"/>
      <c r="D37" s="176"/>
      <c r="E37" s="176"/>
      <c r="F37" s="176"/>
      <c r="G37" s="177"/>
    </row>
    <row r="38" spans="1:8" ht="42.75" customHeight="1" x14ac:dyDescent="0.3">
      <c r="A38" s="175" t="str">
        <f ca="1">Translations!G30</f>
        <v>Current estimated country need:
1) "A" refers to the total estimated number of CHWs needed by year (may be higher than the NSP target).
2) "B" refers to country targets for number of CHWs needed per NSP or agreed number.</v>
      </c>
      <c r="B38" s="176"/>
      <c r="C38" s="176"/>
      <c r="D38" s="176"/>
      <c r="E38" s="176"/>
      <c r="F38" s="176"/>
      <c r="G38" s="177"/>
    </row>
    <row r="39" spans="1:8" ht="69.75" customHeight="1" x14ac:dyDescent="0.3">
      <c r="A39" s="175" t="str">
        <f ca="1">Translations!G31</f>
        <v>Country target already covered:
1) "C1" refers to the number of CHWs who are to receive integrated supportive supervision through domestic resources.
2) "C2" refers to the number of CHWs who are to receive integrated supportive supervision through non-Global Fund external resources.
3) "C" refers to the number of CHWs who are to receive integrated supportive supervision through domestic + non-Global Fund external resources.</v>
      </c>
      <c r="B39" s="176"/>
      <c r="C39" s="176"/>
      <c r="D39" s="176"/>
      <c r="E39" s="176"/>
      <c r="F39" s="176"/>
      <c r="G39" s="177"/>
    </row>
    <row r="40" spans="1:8" ht="40.5" customHeight="1" x14ac:dyDescent="0.3">
      <c r="A40" s="175" t="str">
        <f ca="1">Translations!G32</f>
        <v>Programmatic gap:
Refers to the expected annual gap in meeting the target.</v>
      </c>
      <c r="B40" s="176"/>
      <c r="C40" s="176"/>
      <c r="D40" s="176"/>
      <c r="E40" s="176"/>
      <c r="F40" s="176"/>
      <c r="G40" s="177"/>
    </row>
    <row r="41" spans="1:8" ht="74.150000000000006" customHeight="1" x14ac:dyDescent="0.3">
      <c r="A41" s="175" t="str">
        <f ca="1">Translations!G33</f>
        <v>Country target to be covered with the allocation amount:
1) "E" refers to the number of CHWs who are to receive integrated supportive supervision through the allocation amount.
2) "F" refers to the number of CHWs who are to receive integrated supportive supervision through all sources.
3) "G" refers to the remaining gap to country target</v>
      </c>
      <c r="B41" s="176"/>
      <c r="C41" s="176"/>
      <c r="D41" s="176"/>
      <c r="E41" s="176"/>
      <c r="F41" s="176"/>
      <c r="G41" s="177"/>
      <c r="H41" s="17"/>
    </row>
    <row r="42" spans="1:8" ht="97" customHeight="1" x14ac:dyDescent="0.3">
      <c r="A42" s="175" t="str">
        <f ca="1">Translations!G34</f>
        <v>Comments/Assumptions:
1) Integrated supportive supervision costs include all costs needed to ensure quality, integrated supportive supervision of CHWs, including but not limited to: costs for recruitment, remuneration, training, equipment, and supervision of CHW supervisors, as well as implementation costs (e.g., travel costs, per diems) for supervision of CHWs. 
2) For C2, specify the number of CHWs to be supported by source of non-Global Fund external funding.</v>
      </c>
      <c r="B42" s="176"/>
      <c r="C42" s="176"/>
      <c r="D42" s="176"/>
      <c r="E42" s="176"/>
      <c r="F42" s="176"/>
      <c r="G42" s="177"/>
      <c r="H42" s="18"/>
    </row>
    <row r="43" spans="1:8" ht="30" customHeight="1" x14ac:dyDescent="0.3">
      <c r="A43" s="178" t="str">
        <f ca="1">Translations!G35</f>
        <v>CHW Programmatic Gap Table 5 - Coverage of equipment costs</v>
      </c>
      <c r="B43" s="179"/>
      <c r="C43" s="179"/>
      <c r="D43" s="179"/>
      <c r="E43" s="179"/>
      <c r="F43" s="179"/>
      <c r="G43" s="180"/>
      <c r="H43" s="18"/>
    </row>
    <row r="44" spans="1:8" ht="51.75" customHeight="1" x14ac:dyDescent="0.3">
      <c r="A44" s="175" t="str">
        <f ca="1">Translations!G36</f>
        <v xml:space="preserve">Indicator:
Percentage of equipped CHWs. </v>
      </c>
      <c r="B44" s="176"/>
      <c r="C44" s="176"/>
      <c r="D44" s="176"/>
      <c r="E44" s="176"/>
      <c r="F44" s="176"/>
      <c r="G44" s="177"/>
    </row>
    <row r="45" spans="1:8" ht="53.5" customHeight="1" x14ac:dyDescent="0.3">
      <c r="A45" s="175" t="str">
        <f ca="1">Translations!G37</f>
        <v>Current estimated country need:
1) "A" refers to the total estimated number of CHWs needed by year (may be higher than the NSP target).
2) "B" refers to country targets for number of CHWs needed per NSP or agreed number.</v>
      </c>
      <c r="B45" s="176"/>
      <c r="C45" s="176"/>
      <c r="D45" s="176"/>
      <c r="E45" s="176"/>
      <c r="F45" s="176"/>
      <c r="G45" s="177"/>
    </row>
    <row r="46" spans="1:8" ht="62.5" customHeight="1" x14ac:dyDescent="0.3">
      <c r="A46" s="175" t="str">
        <f ca="1">Translations!G38</f>
        <v>Country target already covered:
1) "C1" refers to the number of CHWs who are to be equipped through domestic resources.
2) "C2" refers to the number of CHWs who are to be equipped through non-GF external resources. 
3) "C" refers to the number of CHWs who are to be equipped through domestic + non-Global Fund external resources.</v>
      </c>
      <c r="B46" s="176"/>
      <c r="C46" s="176"/>
      <c r="D46" s="176"/>
      <c r="E46" s="176"/>
      <c r="F46" s="176"/>
      <c r="G46" s="177"/>
      <c r="H46" s="17"/>
    </row>
    <row r="47" spans="1:8" ht="41.15" customHeight="1" x14ac:dyDescent="0.3">
      <c r="A47" s="175" t="str">
        <f ca="1">Translations!G39</f>
        <v>Programmatic gap:
Refers to the expected annual gap in meeting the target.</v>
      </c>
      <c r="B47" s="176"/>
      <c r="C47" s="176"/>
      <c r="D47" s="176"/>
      <c r="E47" s="176"/>
      <c r="F47" s="176"/>
      <c r="G47" s="177"/>
      <c r="H47" s="18"/>
    </row>
    <row r="48" spans="1:8" ht="83.15" customHeight="1" x14ac:dyDescent="0.3">
      <c r="A48" s="175" t="str">
        <f ca="1">Translations!G40</f>
        <v>Country target to be covered with the allocation amount:
1) "E" refers to the number of CHWs who are to be equipped through the allocation amount. 
2) "F" refers to the number of CHWs who are to be equipped through all sources.
3) "G" refers to the remaining gap to country target</v>
      </c>
      <c r="B48" s="176"/>
      <c r="C48" s="176"/>
      <c r="D48" s="176"/>
      <c r="E48" s="176"/>
      <c r="F48" s="176"/>
      <c r="G48" s="177"/>
      <c r="H48" s="18"/>
    </row>
    <row r="49" spans="1:7" ht="92.5" customHeight="1" x14ac:dyDescent="0.3">
      <c r="A49" s="175" t="str">
        <f ca="1">Translations!G41</f>
        <v>Comments/Assumptions:
1) Equipment depends on the role of the CHW and geography (rural versus urban). In rural contexts, the following should be considered: Transportation (e.g., bicycle inc. maintenance or motorcycle inc. maintenance and fuel or transportation allowance, depending on context/terrain (note if transport costs for referral / counter-referral are included here Table 8 is not needed) backpack, uniform, rain gear and boots, flashlight, thermometer, shakir tape, respiratory timers for respiratory illness. 
2) For C2, specify the number of CHWs to be supported by source of non-Global Fund external funding.</v>
      </c>
      <c r="B49" s="176"/>
      <c r="C49" s="176"/>
      <c r="D49" s="176"/>
      <c r="E49" s="176"/>
      <c r="F49" s="176"/>
      <c r="G49" s="177"/>
    </row>
    <row r="50" spans="1:7" ht="30" customHeight="1" x14ac:dyDescent="0.3">
      <c r="A50" s="178" t="str">
        <f ca="1">Translations!G42</f>
        <v>CHW Programmatic Gap Table 6 - Coverage of PPE costs</v>
      </c>
      <c r="B50" s="179"/>
      <c r="C50" s="179"/>
      <c r="D50" s="179"/>
      <c r="E50" s="179"/>
      <c r="F50" s="179"/>
      <c r="G50" s="180"/>
    </row>
    <row r="51" spans="1:7" ht="48.65" customHeight="1" x14ac:dyDescent="0.3">
      <c r="A51" s="175" t="str">
        <f ca="1">Translations!G43</f>
        <v>Indicator:
Percentage of CHWs protected with PPE.</v>
      </c>
      <c r="B51" s="176"/>
      <c r="C51" s="176"/>
      <c r="D51" s="176"/>
      <c r="E51" s="176"/>
      <c r="F51" s="176"/>
      <c r="G51" s="177"/>
    </row>
    <row r="52" spans="1:7" ht="57" customHeight="1" x14ac:dyDescent="0.3">
      <c r="A52" s="175" t="str">
        <f ca="1">Translations!G44</f>
        <v>Current estimated country need: 
1) "A" refers to the total estimated number of CHWs needed by year (may be higher than the NSP target).
2) "B" refers to country targets for number of CHWs needed per NSP or agreed number.</v>
      </c>
      <c r="B52" s="176"/>
      <c r="C52" s="176"/>
      <c r="D52" s="176"/>
      <c r="E52" s="176"/>
      <c r="F52" s="176"/>
      <c r="G52" s="177"/>
    </row>
    <row r="53" spans="1:7" ht="83.5" customHeight="1" x14ac:dyDescent="0.3">
      <c r="A53" s="175" t="str">
        <f ca="1">Translations!G45</f>
        <v>Country target already covered:
1) "C1" refers to the number of CHWs to be protected with PPE through domestic resources.
2) "C2" refers to the number of CHWs to be protected with PPE through non-GF external resources. 
3) "C" refers to the number of CHWs to be protected with PPE through domestic + non-Global Fund external resources.</v>
      </c>
      <c r="B53" s="176"/>
      <c r="C53" s="176"/>
      <c r="D53" s="176"/>
      <c r="E53" s="176"/>
      <c r="F53" s="176"/>
      <c r="G53" s="177"/>
    </row>
    <row r="54" spans="1:7" ht="64" customHeight="1" x14ac:dyDescent="0.3">
      <c r="A54" s="175" t="str">
        <f ca="1">Translations!G46</f>
        <v>Programmatic gap:
Refers to the expected annual gap in meeting the target.</v>
      </c>
      <c r="B54" s="176"/>
      <c r="C54" s="176"/>
      <c r="D54" s="176"/>
      <c r="E54" s="176"/>
      <c r="F54" s="176"/>
      <c r="G54" s="177"/>
    </row>
    <row r="55" spans="1:7" ht="69" customHeight="1" x14ac:dyDescent="0.3">
      <c r="A55" s="175" t="str">
        <f ca="1">Translations!G47</f>
        <v xml:space="preserve">Country target to be covered with the allocation amount:
1) "E" refers to the number of CHWs to be protected with PPE through the allocation amount. 
2) "F" refers to the number of CHWs to be protected with PPE through all sources.
3) "G" refers to the remaining gap to country target. </v>
      </c>
      <c r="B55" s="176"/>
      <c r="C55" s="176"/>
      <c r="D55" s="176"/>
      <c r="E55" s="176"/>
      <c r="F55" s="176"/>
      <c r="G55" s="177"/>
    </row>
    <row r="56" spans="1:7" ht="51" customHeight="1" x14ac:dyDescent="0.3">
      <c r="A56" s="175" t="str">
        <f ca="1">Translations!G48</f>
        <v>Comments/Assumptions:
1) Types of PPE depend on the role of the CHW and national protocols for PPE.
2) For C2, specify the number of CHWs to be supported by source of non-Global Fund external funding.</v>
      </c>
      <c r="B56" s="176"/>
      <c r="C56" s="176"/>
      <c r="D56" s="176"/>
      <c r="E56" s="176"/>
      <c r="F56" s="176"/>
      <c r="G56" s="177"/>
    </row>
    <row r="57" spans="1:7" ht="30" customHeight="1" x14ac:dyDescent="0.3">
      <c r="A57" s="178" t="str">
        <f ca="1">Translations!G49</f>
        <v>CHW Programmatic Gap Table 7 - Coverage of commodity costs</v>
      </c>
      <c r="B57" s="179"/>
      <c r="C57" s="179"/>
      <c r="D57" s="179"/>
      <c r="E57" s="179"/>
      <c r="F57" s="179"/>
      <c r="G57" s="180"/>
    </row>
    <row r="58" spans="1:7" ht="74.150000000000006" customHeight="1" x14ac:dyDescent="0.3">
      <c r="A58" s="175" t="str">
        <f ca="1">Translations!G50</f>
        <v>Percentage of CHWs to be provided commodities per the CHW package of services (e.g., condoms and lubricant for HIV prevention if CHW provide HIV prevention services). 
Note that non-malaria iCCM commodities (antibiotics for pneumonia and ORS and zinc for diarrhea) should be included in Tables 10 and 11. Note that malaria commodities (RDTs and ACTs) should be included in the Malaria Gap Table</v>
      </c>
      <c r="B58" s="176"/>
      <c r="C58" s="176"/>
      <c r="D58" s="176"/>
      <c r="E58" s="176"/>
      <c r="F58" s="176"/>
      <c r="G58" s="177"/>
    </row>
    <row r="59" spans="1:7" ht="55.5" customHeight="1" x14ac:dyDescent="0.3">
      <c r="A59" s="175" t="str">
        <f ca="1">Translations!G51</f>
        <v>Current estimated country need: 
1) "A" refers to the total estimated number of CHWs needed by year (may be higher than the NSP target).
2) "B" refers to country targets for number of CHWs needed per NSP or agreed number.</v>
      </c>
      <c r="B59" s="176"/>
      <c r="C59" s="176"/>
      <c r="D59" s="176"/>
      <c r="E59" s="176"/>
      <c r="F59" s="176"/>
      <c r="G59" s="177"/>
    </row>
    <row r="60" spans="1:7" ht="76" customHeight="1" x14ac:dyDescent="0.3">
      <c r="A60" s="175" t="str">
        <f ca="1">Translations!G52</f>
        <v>Country target already covered:
1) "C1" refers to the number of CHWs to be provided commodities through domestic resources.
2) "C2" refers to the number of CHWs to be provided commodities through non-Global Fund external resources. 
3) "C" refers to the number of CHWs to be provided commodities through domestic + non-Global Fund external resources.</v>
      </c>
      <c r="B60" s="176"/>
      <c r="C60" s="176"/>
      <c r="D60" s="176"/>
      <c r="E60" s="176"/>
      <c r="F60" s="176"/>
      <c r="G60" s="177"/>
    </row>
    <row r="61" spans="1:7" ht="35.25" customHeight="1" x14ac:dyDescent="0.3">
      <c r="A61" s="175" t="str">
        <f ca="1">Translations!G53</f>
        <v>Programmatic gap:
Refers to the expected annual gap in meeting the target.</v>
      </c>
      <c r="B61" s="176"/>
      <c r="C61" s="176"/>
      <c r="D61" s="176"/>
      <c r="E61" s="176"/>
      <c r="F61" s="176"/>
      <c r="G61" s="177"/>
    </row>
    <row r="62" spans="1:7" ht="75" customHeight="1" x14ac:dyDescent="0.3">
      <c r="A62" s="175" t="str">
        <f ca="1">Translations!G54</f>
        <v xml:space="preserve">Country target to be covered with the allocation amount:
1) "E" refers to the number of CHWs to be provided commodities through the allocation amount. 
2) "F" refers to the number of CHWs to be provided commodities through all sources. 
3) "G" refers to the remaining gap to country target. </v>
      </c>
      <c r="B62" s="176"/>
      <c r="C62" s="176"/>
      <c r="D62" s="176"/>
      <c r="E62" s="176"/>
      <c r="F62" s="176"/>
      <c r="G62" s="177"/>
    </row>
    <row r="63" spans="1:7" ht="120" customHeight="1" x14ac:dyDescent="0.3">
      <c r="A63" s="175" t="str">
        <f ca="1">Translations!G55</f>
        <v>Comments/Assumptions:
1) Commodities depend on the type of CHW and should include all commodities (e.g., iCCM commodities including RDTs, ACTs, ORS, zinc, antibiotics, and other commodities such as condoms, lubricant etc.) required per the package of services to be delivered by the CHWs. Quantification of ACTs and RDTs for malaria needed for community is estimated in the Malaria Programmatic Gap Table and quantification of condoms and lubricant needed for HIV prevention done in HIV Programmatic Gap Table. Table 7 of the CHW Programmatic Gap Table should reflect whether CHWs commodity needs are met based on the package of services they provide.
2) For C2, specify number of CHWs to be supported by source of non-GF external funding.</v>
      </c>
      <c r="B63" s="176"/>
      <c r="C63" s="176"/>
      <c r="D63" s="176"/>
      <c r="E63" s="176"/>
      <c r="F63" s="176"/>
      <c r="G63" s="177"/>
    </row>
    <row r="64" spans="1:7" ht="30" customHeight="1" x14ac:dyDescent="0.3">
      <c r="A64" s="178" t="str">
        <f ca="1">Translations!G56</f>
        <v>CHW Programmatic Gap Table 8 - Coverage of referral / counter-referral costs</v>
      </c>
      <c r="B64" s="179"/>
      <c r="C64" s="179"/>
      <c r="D64" s="179"/>
      <c r="E64" s="179"/>
      <c r="F64" s="179"/>
      <c r="G64" s="180"/>
    </row>
    <row r="65" spans="1:7" ht="41.25" customHeight="1" x14ac:dyDescent="0.3">
      <c r="A65" s="175" t="str">
        <f ca="1">Translations!G57</f>
        <v>Indicator:
Percentage of CHWs supported for referral / counter-referral.</v>
      </c>
      <c r="B65" s="176"/>
      <c r="C65" s="176"/>
      <c r="D65" s="176"/>
      <c r="E65" s="176"/>
      <c r="F65" s="176"/>
      <c r="G65" s="177"/>
    </row>
    <row r="66" spans="1:7" ht="65.25" customHeight="1" x14ac:dyDescent="0.3">
      <c r="A66" s="175" t="str">
        <f ca="1">Translations!G58</f>
        <v xml:space="preserve">Current estimated country need: 
1) "A" refers to the total estimated number of CHWs needed by year (may be higher than the NSP target).
2) "B" refers to country targets for number of CHWs needed per NSP or agreed number. </v>
      </c>
      <c r="B66" s="176"/>
      <c r="C66" s="176"/>
      <c r="D66" s="176"/>
      <c r="E66" s="176"/>
      <c r="F66" s="176"/>
      <c r="G66" s="177"/>
    </row>
    <row r="67" spans="1:7" ht="78" customHeight="1" x14ac:dyDescent="0.3">
      <c r="A67" s="175" t="str">
        <f ca="1">Translations!G59</f>
        <v>Country target already covered:
1) "C1" refers to the number of CHWs to be supported by a referral / counter-referral system through domestic resources
2) "C2" refers to the number of CHWs to be supported by a referral / counter-referral system through non-Global Fund external resources. 
3) "C" refers to the Number of CHWs to be supported by a referral / counter-referral system through domestic + non-Global Fund external resources.</v>
      </c>
      <c r="B67" s="176"/>
      <c r="C67" s="176"/>
      <c r="D67" s="176"/>
      <c r="E67" s="176"/>
      <c r="F67" s="176"/>
      <c r="G67" s="177"/>
    </row>
    <row r="68" spans="1:7" ht="52.5" customHeight="1" x14ac:dyDescent="0.3">
      <c r="A68" s="175" t="str">
        <f ca="1">Translations!G60</f>
        <v>Programmatic gap:
Refers to the expected annual gap in meeting the target.</v>
      </c>
      <c r="B68" s="176"/>
      <c r="C68" s="176"/>
      <c r="D68" s="176"/>
      <c r="E68" s="176"/>
      <c r="F68" s="176"/>
      <c r="G68" s="177"/>
    </row>
    <row r="69" spans="1:7" ht="70" customHeight="1" x14ac:dyDescent="0.3">
      <c r="A69" s="175" t="str">
        <f ca="1">Translations!G61</f>
        <v>Country target to be covered with the allocation amount:
1) "E" refers to the number of CHWs to be supported by a referral / counter-referral through the allocation amount. 
2) "F" refers to the number of CHWs to be supported by a referral / counter-referral system through all sources.
3) "G" refers to the remaining gap to country target.</v>
      </c>
      <c r="B69" s="176"/>
      <c r="C69" s="176"/>
      <c r="D69" s="176"/>
      <c r="E69" s="176"/>
      <c r="F69" s="176"/>
      <c r="G69" s="177"/>
    </row>
    <row r="70" spans="1:7" ht="78" customHeight="1" x14ac:dyDescent="0.3">
      <c r="A70" s="175" t="str">
        <f ca="1">Translations!G62</f>
        <v>Comments/Assumptions: 
1) If costs for referral / counter-referral (e.g. transportation costs for patient, caregiver and CHW are included already in Table 4 on Equipment then just indicate that referral/counter-referral costs are included in Table 4.
2) For C2, specify the number of CHWs to be supported by source of non-GF external funding.</v>
      </c>
      <c r="B70" s="176"/>
      <c r="C70" s="176"/>
      <c r="D70" s="176"/>
      <c r="E70" s="176"/>
      <c r="F70" s="176"/>
      <c r="G70" s="177"/>
    </row>
    <row r="71" spans="1:7" ht="30" customHeight="1" x14ac:dyDescent="0.3">
      <c r="A71" s="178" t="str">
        <f ca="1">Translations!G63</f>
        <v>CHW Programmatic Gap Table 9 - Coverage of Health management information system, surveillance and M&amp;E costs</v>
      </c>
      <c r="B71" s="179"/>
      <c r="C71" s="179"/>
      <c r="D71" s="179"/>
      <c r="E71" s="179"/>
      <c r="F71" s="179"/>
      <c r="G71" s="180"/>
    </row>
    <row r="72" spans="1:7" ht="40" customHeight="1" x14ac:dyDescent="0.3">
      <c r="A72" s="175" t="str">
        <f ca="1">Translations!G64</f>
        <v>Indicator:
Percentage of CHWs supported with Health management information system, surveillance and M&amp;E activities</v>
      </c>
      <c r="B72" s="176"/>
      <c r="C72" s="176"/>
      <c r="D72" s="176"/>
      <c r="E72" s="176"/>
      <c r="F72" s="176"/>
      <c r="G72" s="177"/>
    </row>
    <row r="73" spans="1:7" ht="57" customHeight="1" x14ac:dyDescent="0.3">
      <c r="A73" s="175" t="str">
        <f ca="1">Translations!G65</f>
        <v>Current estimated country need: 
1) "A" refers to the total estimated number of CHWs needed by year (may be higher than the NSP target).
2) "B" refers to country targets for number of CHWs needed per NSP or agreed number</v>
      </c>
      <c r="B73" s="176"/>
      <c r="C73" s="176"/>
      <c r="D73" s="176"/>
      <c r="E73" s="176"/>
      <c r="F73" s="176"/>
      <c r="G73" s="177"/>
    </row>
    <row r="74" spans="1:7" ht="92.15" customHeight="1" x14ac:dyDescent="0.3">
      <c r="A74" s="175" t="str">
        <f ca="1">Translations!G66</f>
        <v>Country target already covered:
1) "C1" refers to the number of CHWs to be supported with Health management information system, surveillance and M&amp;E through domestic resources.
2) "C2" refers to the number of CHWs to be supported with Health management information system, surveillance and M&amp;E through non-Global Fund external resources.
3) "C" refers to the number of CHWs to be supported with Health management information system, surveillance and M&amp;E through domestic + non-Global Fund external resources.</v>
      </c>
      <c r="B74" s="176"/>
      <c r="C74" s="176"/>
      <c r="D74" s="176"/>
      <c r="E74" s="176"/>
      <c r="F74" s="176"/>
      <c r="G74" s="177"/>
    </row>
    <row r="75" spans="1:7" ht="40" customHeight="1" x14ac:dyDescent="0.3">
      <c r="A75" s="175" t="str">
        <f ca="1">Translations!G67</f>
        <v>Programmatic gap:
Refers to the expected annual gap in meeting the target.</v>
      </c>
      <c r="B75" s="176"/>
      <c r="C75" s="176"/>
      <c r="D75" s="176"/>
      <c r="E75" s="176"/>
      <c r="F75" s="176"/>
      <c r="G75" s="177"/>
    </row>
    <row r="76" spans="1:7" ht="70" customHeight="1" x14ac:dyDescent="0.3">
      <c r="A76" s="175" t="str">
        <f ca="1">Translations!G68</f>
        <v xml:space="preserve">Country target to be covered with the allocation amount:
1) "E" refers to the number of CHWs whose cost of HMIS related activities is planned to be covered by the allocation amount. 
2) "F" refers to the number of CHWs to be supported with Health management information system, surveillance and M&amp;E through all sources. 
3) "G" refers to the remaining gap to country target. </v>
      </c>
      <c r="B76" s="176"/>
      <c r="C76" s="176"/>
      <c r="D76" s="176"/>
      <c r="E76" s="176"/>
      <c r="F76" s="176"/>
      <c r="G76" s="177"/>
    </row>
    <row r="77" spans="1:7" ht="90" customHeight="1" x14ac:dyDescent="0.3">
      <c r="A77" s="175" t="str">
        <f ca="1">Translations!G69</f>
        <v>Comments/Assumptions: 
1) Health management information system, surveillance and M&amp;E costs include: Registers, paper-based job aides, routine reporting forms, CHW master list development (including data collection as needed) and maintenance in a registry, mobile digital health tools (phones/tablets, sim cards, communications allowance) for CHWs and CHW supervisors.
2)  In the comments/assumptions cell add here the number of CHWs to be supported by source of non-Global Fund external funding.</v>
      </c>
      <c r="B77" s="176"/>
      <c r="C77" s="176"/>
      <c r="D77" s="176"/>
      <c r="E77" s="176"/>
      <c r="F77" s="176"/>
      <c r="G77" s="177"/>
    </row>
    <row r="78" spans="1:7" ht="30" customHeight="1" x14ac:dyDescent="0.3">
      <c r="A78" s="209" t="str">
        <f ca="1">Translations!$A$104</f>
        <v>"Non-Malaria iCCM commodities" tab</v>
      </c>
      <c r="B78" s="210"/>
      <c r="C78" s="210"/>
      <c r="D78" s="210"/>
      <c r="E78" s="210"/>
      <c r="F78" s="210"/>
      <c r="G78" s="211"/>
    </row>
    <row r="79" spans="1:7" ht="36.75" customHeight="1" x14ac:dyDescent="0.3">
      <c r="A79" s="178" t="str">
        <f ca="1">Translations!$G70</f>
        <v>CHW Programmatic Gap Table 10 - non-malaria iCCM commodities (first line antibiotics for simple pneumonia among children 2-59 months of age as part of iCCM)</v>
      </c>
      <c r="B79" s="179"/>
      <c r="C79" s="179"/>
      <c r="D79" s="179"/>
      <c r="E79" s="179"/>
      <c r="F79" s="179"/>
      <c r="G79" s="180"/>
    </row>
    <row r="80" spans="1:7" ht="45" customHeight="1" x14ac:dyDescent="0.3">
      <c r="A80" s="175" t="str">
        <f ca="1">Translations!$G71</f>
        <v>Indicator:
Proportion of children 2-59 months with suspected pneumonia (fast breathing) that received first line antibiotic treatment in the community.</v>
      </c>
      <c r="B80" s="176"/>
      <c r="C80" s="176"/>
      <c r="D80" s="176"/>
      <c r="E80" s="176"/>
      <c r="F80" s="176"/>
      <c r="G80" s="177"/>
    </row>
    <row r="81" spans="1:7" ht="110.15" customHeight="1" x14ac:dyDescent="0.3">
      <c r="A81" s="175" t="str">
        <f ca="1">Translations!$G72</f>
        <v xml:space="preserve">Current estimated country need: 
1) "A" refers to the total estimated number of suspected pneumonia cases in the areas with CHWs (may be higher than the NSP target). Comments/Assumptions: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"B" refers to country targets for number of suspected pneumonia cases to be treated with first line antibiotics by CHWs per NSP or agreed number (must be equal to or lower than “A”). </v>
      </c>
      <c r="B81" s="176"/>
      <c r="C81" s="176"/>
      <c r="D81" s="176"/>
      <c r="E81" s="176"/>
      <c r="F81" s="176"/>
      <c r="G81" s="177"/>
    </row>
    <row r="82" spans="1:7" ht="66" customHeight="1" x14ac:dyDescent="0.3">
      <c r="A82" s="175" t="str">
        <f ca="1">Translations!$G73</f>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
      <c r="B82" s="176"/>
      <c r="C82" s="176"/>
      <c r="D82" s="176"/>
      <c r="E82" s="176"/>
      <c r="F82" s="176"/>
      <c r="G82" s="177"/>
    </row>
    <row r="83" spans="1:7" ht="39" customHeight="1" x14ac:dyDescent="0.3">
      <c r="A83" s="175" t="str">
        <f ca="1">Translations!$G74</f>
        <v>Programmatic gap:
Refers to the expected annual gap in meeting the country target.</v>
      </c>
      <c r="B83" s="176"/>
      <c r="C83" s="176"/>
      <c r="D83" s="176"/>
      <c r="E83" s="176"/>
      <c r="F83" s="176"/>
      <c r="G83" s="177"/>
    </row>
    <row r="84" spans="1:7" ht="71.150000000000006" customHeight="1" x14ac:dyDescent="0.3">
      <c r="A84" s="175" t="str">
        <f ca="1">Translations!$G75</f>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
      <c r="B84" s="176"/>
      <c r="C84" s="176"/>
      <c r="D84" s="176"/>
      <c r="E84" s="176"/>
      <c r="F84" s="176"/>
      <c r="G84" s="177"/>
    </row>
    <row r="85" spans="1:7" ht="84" customHeight="1" x14ac:dyDescent="0.3">
      <c r="A85" s="175" t="str">
        <f ca="1">Translations!$G76</f>
        <v>Comments/Assumptions: 
1) For the current estimated country need: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Specify the number of CHWs that are planned to be providing iCCM services (including case management for suspected pneumonia).</v>
      </c>
      <c r="B85" s="176"/>
      <c r="C85" s="176"/>
      <c r="D85" s="176"/>
      <c r="E85" s="176"/>
      <c r="F85" s="176"/>
      <c r="G85" s="177"/>
    </row>
    <row r="86" spans="1:7" ht="37.5" customHeight="1" x14ac:dyDescent="0.3">
      <c r="A86" s="178" t="str">
        <f ca="1">Translations!$G77</f>
        <v>CHW Programmatic Gap Table 11 - non-malaria iCCM commodities (oral rehydration salts and zinc for treatment of diarrhea among children 2-59 months of age as part of iCCM)</v>
      </c>
      <c r="B86" s="179"/>
      <c r="C86" s="179"/>
      <c r="D86" s="179"/>
      <c r="E86" s="179"/>
      <c r="F86" s="179"/>
      <c r="G86" s="180"/>
    </row>
    <row r="87" spans="1:7" ht="39" customHeight="1" x14ac:dyDescent="0.3">
      <c r="A87" s="175" t="str">
        <f ca="1">Translations!$G78</f>
        <v>Indicator:
Proportion of children 2-59 months with diarrhea that received oral rehydration salts and zinc treatment in the community.</v>
      </c>
      <c r="B87" s="176"/>
      <c r="C87" s="176"/>
      <c r="D87" s="176"/>
      <c r="E87" s="176"/>
      <c r="F87" s="176"/>
      <c r="G87" s="177"/>
    </row>
    <row r="88" spans="1:7" ht="116.5" customHeight="1" x14ac:dyDescent="0.3">
      <c r="A88" s="175" t="str">
        <f ca="1">Translations!$G79</f>
        <v xml:space="preserve">Current estimated country need: 
1) "A" refers to the total estimated number of diarrhea cases in the areas with CHWs (may be higher than the NSP target). Comments/Assumptions: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"B" refers to country targets for number of suspected diarrhea cases  by CHWs per NSP or agreed number (must be equal to or lower than “A”). </v>
      </c>
      <c r="B88" s="176"/>
      <c r="C88" s="176"/>
      <c r="D88" s="176"/>
      <c r="E88" s="176"/>
      <c r="F88" s="176"/>
      <c r="G88" s="177"/>
    </row>
    <row r="89" spans="1:7" ht="72" customHeight="1" x14ac:dyDescent="0.3">
      <c r="A89" s="175" t="str">
        <f ca="1">Translations!$G80</f>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
      <c r="B89" s="176"/>
      <c r="C89" s="176"/>
      <c r="D89" s="176"/>
      <c r="E89" s="176"/>
      <c r="F89" s="176"/>
      <c r="G89" s="177"/>
    </row>
    <row r="90" spans="1:7" ht="36.65" customHeight="1" x14ac:dyDescent="0.3">
      <c r="A90" s="175" t="str">
        <f ca="1">Translations!$G81</f>
        <v>Programmatic gap:
Refers to the expected annual gap in meeting the country target.</v>
      </c>
      <c r="B90" s="176"/>
      <c r="C90" s="176"/>
      <c r="D90" s="176"/>
      <c r="E90" s="176"/>
      <c r="F90" s="176"/>
      <c r="G90" s="177"/>
    </row>
    <row r="91" spans="1:7" ht="78" customHeight="1" x14ac:dyDescent="0.3">
      <c r="A91" s="175" t="str">
        <f ca="1">Translations!$G82</f>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
      <c r="B91" s="176"/>
      <c r="C91" s="176"/>
      <c r="D91" s="176"/>
      <c r="E91" s="176"/>
      <c r="F91" s="176"/>
      <c r="G91" s="177"/>
    </row>
    <row r="92" spans="1:7" ht="97" customHeight="1" x14ac:dyDescent="0.3">
      <c r="A92" s="175" t="str">
        <f ca="1">Translations!$G83</f>
        <v>Comments/Assumptions: 
1) For the current estimated country need: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Specify the number of CHWs that are planned to be providing iCCM services (including case management for suspected diarrhea).</v>
      </c>
      <c r="B92" s="176"/>
      <c r="C92" s="176"/>
      <c r="D92" s="176"/>
      <c r="E92" s="176"/>
      <c r="F92" s="176"/>
      <c r="G92" s="177"/>
    </row>
  </sheetData>
  <sheetProtection algorithmName="SHA-512" hashValue="r2eIexKP7bnNWlOvHBrgghES9kJ0Bdp5xJvafrLDDkEdM7bU+3yvKLZye87lCpfIgRvuPMGpxXhOqDhMNVTShg==" saltValue="RuLkhMCj1bOOFV9oAsue+w==" spinCount="100000" sheet="1" formatColumns="0" formatRows="0"/>
  <customSheetViews>
    <customSheetView guid="{8A762DD9-6125-4177-AA9B-79E8D68448DE}" showPageBreaks="1" fitToPage="1" printArea="1" view="pageBreakPreview">
      <pane xSplit="7" ySplit="9" topLeftCell="H10" activePane="bottomRight" state="frozen"/>
      <selection pane="bottomRight" activeCell="A46" sqref="A46:G46"/>
      <pageMargins left="0.7" right="0.7" top="0.75" bottom="0.75" header="0.3" footer="0.3"/>
      <pageSetup paperSize="8" scale="91" fitToHeight="0" orientation="portrait" r:id="rId1"/>
    </customSheetView>
    <customSheetView guid="{5D020AB2-0A97-4230-BF83-062EE6184162}" showPageBreaks="1" fitToPage="1" printArea="1" view="pageBreakPreview">
      <pane xSplit="7" ySplit="9" topLeftCell="H57" activePane="bottomRight" state="frozen"/>
      <selection pane="bottomRight" activeCell="A50" sqref="A50:G50"/>
      <pageMargins left="0.7" right="0.7" top="0.75" bottom="0.75" header="0.3" footer="0.3"/>
      <pageSetup paperSize="8" scale="62" fitToHeight="0" orientation="portrait" r:id="rId2"/>
    </customSheetView>
    <customSheetView guid="{DCBE10EC-8F38-2F45-867C-33FA420E36B5}" scale="90" fitToPage="1">
      <pane xSplit="7" ySplit="9" topLeftCell="H19" activePane="bottomRight" state="frozenSplit"/>
      <selection pane="bottomRight" activeCell="A23" sqref="A23:G23"/>
      <pageMargins left="0.7" right="0.7" top="0.75" bottom="0.75" header="0.3" footer="0.3"/>
      <pageSetup paperSize="8" scale="91" fitToHeight="0" orientation="portrait" r:id="rId3"/>
    </customSheetView>
    <customSheetView guid="{CD09CE3E-58EC-4EDC-BE6A-B9CFB40E5B97}" scale="80" showPageBreaks="1" fitToPage="1" printArea="1" view="pageBreakPreview">
      <pane xSplit="7" ySplit="9" topLeftCell="H10" activePane="bottomRight" state="frozen"/>
      <selection pane="bottomRight" activeCell="A10" sqref="A10:G10"/>
      <pageMargins left="0.7" right="0.7" top="0.75" bottom="0.75" header="0.3" footer="0.3"/>
      <pageSetup paperSize="8" scale="91" fitToHeight="0" orientation="portrait" r:id="rId4"/>
    </customSheetView>
  </customSheetViews>
  <mergeCells count="90">
    <mergeCell ref="A12:G12"/>
    <mergeCell ref="A13:G13"/>
    <mergeCell ref="A78:G78"/>
    <mergeCell ref="A89:G89"/>
    <mergeCell ref="A90:G90"/>
    <mergeCell ref="A79:G79"/>
    <mergeCell ref="A80:G80"/>
    <mergeCell ref="A81:G81"/>
    <mergeCell ref="A82:G82"/>
    <mergeCell ref="A83:G83"/>
    <mergeCell ref="A55:G55"/>
    <mergeCell ref="A56:G56"/>
    <mergeCell ref="A51:G51"/>
    <mergeCell ref="A52:G52"/>
    <mergeCell ref="A53:G53"/>
    <mergeCell ref="A54:G54"/>
    <mergeCell ref="A91:G91"/>
    <mergeCell ref="A92:G92"/>
    <mergeCell ref="A84:G84"/>
    <mergeCell ref="A85:G85"/>
    <mergeCell ref="A86:G86"/>
    <mergeCell ref="A87:G87"/>
    <mergeCell ref="A88:G88"/>
    <mergeCell ref="A1:F1"/>
    <mergeCell ref="A2:F2"/>
    <mergeCell ref="A3:F3"/>
    <mergeCell ref="A47:G47"/>
    <mergeCell ref="A35:G35"/>
    <mergeCell ref="A36:G36"/>
    <mergeCell ref="A38:G38"/>
    <mergeCell ref="A39:G39"/>
    <mergeCell ref="A40:G40"/>
    <mergeCell ref="A18:G18"/>
    <mergeCell ref="A19:G19"/>
    <mergeCell ref="A21:G21"/>
    <mergeCell ref="A10:G10"/>
    <mergeCell ref="B6:D6"/>
    <mergeCell ref="A8:G8"/>
    <mergeCell ref="A46:G46"/>
    <mergeCell ref="A20:G20"/>
    <mergeCell ref="A11:G11"/>
    <mergeCell ref="A16:G16"/>
    <mergeCell ref="A50:G50"/>
    <mergeCell ref="A23:G23"/>
    <mergeCell ref="A30:G30"/>
    <mergeCell ref="A31:G31"/>
    <mergeCell ref="A33:G33"/>
    <mergeCell ref="A34:G34"/>
    <mergeCell ref="A22:G22"/>
    <mergeCell ref="A42:G42"/>
    <mergeCell ref="A43:G43"/>
    <mergeCell ref="A44:G44"/>
    <mergeCell ref="A45:G45"/>
    <mergeCell ref="A41:G41"/>
    <mergeCell ref="A14:G14"/>
    <mergeCell ref="A57:G57"/>
    <mergeCell ref="A58:G58"/>
    <mergeCell ref="G1:G3"/>
    <mergeCell ref="A49:G49"/>
    <mergeCell ref="A28:G28"/>
    <mergeCell ref="A29:G29"/>
    <mergeCell ref="A48:G48"/>
    <mergeCell ref="A37:G37"/>
    <mergeCell ref="A26:G26"/>
    <mergeCell ref="A32:G32"/>
    <mergeCell ref="A17:G17"/>
    <mergeCell ref="A24:G24"/>
    <mergeCell ref="A25:G25"/>
    <mergeCell ref="A27:G27"/>
    <mergeCell ref="A9:G9"/>
    <mergeCell ref="A15:G15"/>
    <mergeCell ref="A64:G64"/>
    <mergeCell ref="A65:G65"/>
    <mergeCell ref="A66:G66"/>
    <mergeCell ref="A59:G59"/>
    <mergeCell ref="A60:G60"/>
    <mergeCell ref="A61:G61"/>
    <mergeCell ref="A62:G62"/>
    <mergeCell ref="A63:G63"/>
    <mergeCell ref="A67:G67"/>
    <mergeCell ref="A68:G68"/>
    <mergeCell ref="A69:G69"/>
    <mergeCell ref="A70:G70"/>
    <mergeCell ref="A71:G71"/>
    <mergeCell ref="A75:G75"/>
    <mergeCell ref="A76:G76"/>
    <mergeCell ref="A77:G77"/>
    <mergeCell ref="A72:G72"/>
    <mergeCell ref="A73:G73"/>
    <mergeCell ref="A74:G74"/>
  </mergeCells>
  <dataValidations count="1">
    <dataValidation type="list" allowBlank="1" showInputMessage="1" showErrorMessage="1" sqref="B6" xr:uid="{00000000-0002-0000-0000-000000000000}">
      <formula1>"English,French,Spanish"</formula1>
    </dataValidation>
  </dataValidations>
  <hyperlinks>
    <hyperlink ref="A12:G12" r:id="rId5" display="https://www.theglobalfund.org/media/4309/fundingmodel_modularframework_handbook_en.pdf" xr:uid="{89D36342-3F9E-40FC-8907-0D5734B9E877}"/>
    <hyperlink ref="A13:G13" r:id="rId6" display="https://www.theglobalfund.org/media/4759/core_resilientsustainablesystemsforhealth_infonote_en.pdf" xr:uid="{E3F937A8-BA96-4A88-9C8E-3AC09BFD1F07}"/>
  </hyperlinks>
  <pageMargins left="0.7" right="0.7" top="0.75" bottom="0.75" header="0.3" footer="0.3"/>
  <pageSetup paperSize="8" scale="85" fitToHeight="0" orientation="portrait" r:id="rId7"/>
  <rowBreaks count="3" manualBreakCount="3">
    <brk id="21" max="6" man="1"/>
    <brk id="35" max="6" man="1"/>
    <brk id="4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6C213-DA48-4DCF-8EB9-24E06E4D018E}">
  <sheetPr>
    <tabColor theme="7" tint="0.39997558519241921"/>
    <pageSetUpPr fitToPage="1"/>
  </sheetPr>
  <dimension ref="A1:F285"/>
  <sheetViews>
    <sheetView tabSelected="1" view="pageBreakPreview" zoomScale="120" zoomScaleNormal="80" zoomScaleSheetLayoutView="120" zoomScalePageLayoutView="80" workbookViewId="0">
      <pane ySplit="4" topLeftCell="A23" activePane="bottomLeft" state="frozen"/>
      <selection activeCell="B7" sqref="B7"/>
      <selection pane="bottomLeft" activeCell="C30" sqref="C30:E30"/>
    </sheetView>
  </sheetViews>
  <sheetFormatPr defaultColWidth="9" defaultRowHeight="14.5" x14ac:dyDescent="0.35"/>
  <cols>
    <col min="1" max="1" width="27.83203125" style="10" customWidth="1"/>
    <col min="2" max="2" width="10.83203125" style="10" customWidth="1"/>
    <col min="3" max="5" width="11.58203125" style="10" customWidth="1"/>
    <col min="6" max="6" width="131.25" style="10" customWidth="1"/>
    <col min="7" max="7" width="9" style="10"/>
    <col min="8" max="8" width="10.33203125" style="10" customWidth="1"/>
    <col min="9" max="9" width="10.83203125" style="10" customWidth="1"/>
    <col min="10" max="10" width="12.08203125" style="10" customWidth="1"/>
    <col min="11" max="16384" width="9" style="10"/>
  </cols>
  <sheetData>
    <row r="1" spans="1:6" ht="18" customHeight="1" x14ac:dyDescent="0.35">
      <c r="A1" s="195" t="s">
        <v>14</v>
      </c>
      <c r="B1" s="196"/>
      <c r="C1" s="196"/>
      <c r="D1" s="196"/>
      <c r="E1" s="196"/>
      <c r="F1" s="212" t="str">
        <f ca="1">Translations!$G$128</f>
        <v>Latest version updated 29 July 2022</v>
      </c>
    </row>
    <row r="2" spans="1:6" ht="18" customHeight="1" x14ac:dyDescent="0.35">
      <c r="A2" s="197" t="s">
        <v>281</v>
      </c>
      <c r="B2" s="198"/>
      <c r="C2" s="198"/>
      <c r="D2" s="198"/>
      <c r="E2" s="198"/>
      <c r="F2" s="213"/>
    </row>
    <row r="3" spans="1:6" ht="18" customHeight="1" thickBot="1" x14ac:dyDescent="0.4">
      <c r="A3" s="197" t="s">
        <v>282</v>
      </c>
      <c r="B3" s="198"/>
      <c r="C3" s="198"/>
      <c r="D3" s="198"/>
      <c r="E3" s="38"/>
      <c r="F3" s="214"/>
    </row>
    <row r="4" spans="1:6" ht="47.5" customHeight="1" x14ac:dyDescent="0.35">
      <c r="A4" s="215" t="str">
        <f ca="1">Translations!A38</f>
        <v xml:space="preserve">Carefully read the instructions in the "Instructions" tab before completing the programmatic gap analysis table. 
The instructions have been tailored to each specific module/intervention. </v>
      </c>
      <c r="B4" s="215"/>
      <c r="C4" s="215"/>
      <c r="D4" s="215"/>
      <c r="E4" s="215"/>
      <c r="F4" s="216"/>
    </row>
    <row r="5" spans="1:6" ht="30" customHeight="1" x14ac:dyDescent="0.35">
      <c r="A5" s="145" t="str">
        <f ca="1">Translations!A4</f>
        <v>CHW Programmatic Gap Table 1 - Coverage of remuneration costs</v>
      </c>
      <c r="B5" s="146"/>
      <c r="C5" s="146"/>
      <c r="D5" s="146"/>
      <c r="E5" s="146"/>
      <c r="F5" s="147"/>
    </row>
    <row r="6" spans="1:6" ht="34" customHeight="1" x14ac:dyDescent="0.35">
      <c r="A6" s="99" t="str">
        <f ca="1">Translations!$A$12</f>
        <v>Selected coverage indicator</v>
      </c>
      <c r="B6" s="217" t="str">
        <f ca="1">'RSSH drop-down'!$B4</f>
        <v>Percentage of CHWs who are to be remunerated</v>
      </c>
      <c r="C6" s="218"/>
      <c r="D6" s="218"/>
      <c r="E6" s="218"/>
      <c r="F6" s="219"/>
    </row>
    <row r="7" spans="1:6" ht="17.5" customHeight="1" x14ac:dyDescent="0.35">
      <c r="A7" s="148" t="str">
        <f ca="1">Translations!$A$13</f>
        <v>Current national coverage</v>
      </c>
      <c r="B7" s="103"/>
      <c r="C7" s="103"/>
      <c r="D7" s="103"/>
      <c r="E7" s="103"/>
      <c r="F7" s="124"/>
    </row>
    <row r="8" spans="1:6" ht="45" customHeight="1" x14ac:dyDescent="0.35">
      <c r="A8" s="150" t="str">
        <f ca="1">Translations!$A$14</f>
        <v>Insert latest results</v>
      </c>
      <c r="B8" s="171">
        <v>0.4</v>
      </c>
      <c r="C8" s="101" t="str">
        <f ca="1">Translations!$A$15</f>
        <v>Year</v>
      </c>
      <c r="D8" s="23">
        <v>2022</v>
      </c>
      <c r="E8" s="102" t="str">
        <f ca="1">Translations!$A$16</f>
        <v>Data source</v>
      </c>
      <c r="F8" s="132"/>
    </row>
    <row r="9" spans="1:6" ht="33.65" customHeight="1" x14ac:dyDescent="0.35">
      <c r="A9" s="151" t="str">
        <f ca="1">Translations!$A$17</f>
        <v>Comments</v>
      </c>
      <c r="B9" s="224" t="s">
        <v>1075</v>
      </c>
      <c r="C9" s="225"/>
      <c r="D9" s="225"/>
      <c r="E9" s="225"/>
      <c r="F9" s="226"/>
    </row>
    <row r="10" spans="1:6" ht="25.5" customHeight="1" x14ac:dyDescent="0.35">
      <c r="A10" s="231"/>
      <c r="B10" s="229"/>
      <c r="C10" s="101" t="str">
        <f ca="1">Translations!$A$18</f>
        <v>Year 1</v>
      </c>
      <c r="D10" s="101" t="str">
        <f ca="1">Translations!$A$19</f>
        <v>Year 2</v>
      </c>
      <c r="E10" s="101" t="str">
        <f ca="1">Translations!$A$20</f>
        <v>Year 3</v>
      </c>
      <c r="F10" s="227" t="str">
        <f ca="1">Translations!$A$23</f>
        <v>Comments / Assumptions</v>
      </c>
    </row>
    <row r="11" spans="1:6" ht="25.5" customHeight="1" x14ac:dyDescent="0.35">
      <c r="A11" s="232"/>
      <c r="B11" s="230"/>
      <c r="C11" s="120">
        <v>2024</v>
      </c>
      <c r="D11" s="120">
        <v>2025</v>
      </c>
      <c r="E11" s="120">
        <v>2026</v>
      </c>
      <c r="F11" s="228"/>
    </row>
    <row r="12" spans="1:6" ht="17.5" customHeight="1" x14ac:dyDescent="0.35">
      <c r="A12" s="148" t="str">
        <f ca="1">Translations!$A$24</f>
        <v>Current estimated country need</v>
      </c>
      <c r="B12" s="103"/>
      <c r="C12" s="103"/>
      <c r="D12" s="103"/>
      <c r="E12" s="103"/>
      <c r="F12" s="124"/>
    </row>
    <row r="13" spans="1:6" ht="38.5" customHeight="1" x14ac:dyDescent="0.35">
      <c r="A13" s="153" t="str">
        <f ca="1">Translations!$A$25</f>
        <v>A. Total estimated number of CHWs needed by year</v>
      </c>
      <c r="B13" s="105" t="s">
        <v>5</v>
      </c>
      <c r="C13" s="44">
        <v>8000</v>
      </c>
      <c r="D13" s="44">
        <v>9000</v>
      </c>
      <c r="E13" s="44">
        <v>10000</v>
      </c>
      <c r="F13" s="154" t="s">
        <v>1080</v>
      </c>
    </row>
    <row r="14" spans="1:6" ht="38.5" customHeight="1" x14ac:dyDescent="0.35">
      <c r="A14" s="220" t="str">
        <f ca="1">Translations!$A$26</f>
        <v>B. Country targets for number of CHWs needed per NSP or agreed number</v>
      </c>
      <c r="B14" s="106" t="s">
        <v>5</v>
      </c>
      <c r="C14" s="44">
        <v>6000</v>
      </c>
      <c r="D14" s="44">
        <v>8000</v>
      </c>
      <c r="E14" s="44">
        <v>10000</v>
      </c>
      <c r="F14" s="222" t="s">
        <v>1084</v>
      </c>
    </row>
    <row r="15" spans="1:6" ht="45" customHeight="1" x14ac:dyDescent="0.35">
      <c r="A15" s="221"/>
      <c r="B15" s="106" t="s">
        <v>11</v>
      </c>
      <c r="C15" s="107">
        <f>IF(C14=0,"",+C14/C13)</f>
        <v>0.75</v>
      </c>
      <c r="D15" s="107">
        <f t="shared" ref="D15:E15" si="0">IF(D14=0,"",+D14/D13)</f>
        <v>0.88888888888888884</v>
      </c>
      <c r="E15" s="107">
        <f t="shared" si="0"/>
        <v>1</v>
      </c>
      <c r="F15" s="223"/>
    </row>
    <row r="16" spans="1:6" ht="17.5" customHeight="1" x14ac:dyDescent="0.35">
      <c r="A16" s="148" t="str">
        <f ca="1">Translations!$A$27</f>
        <v>Country target already covered</v>
      </c>
      <c r="B16" s="103"/>
      <c r="C16" s="103"/>
      <c r="D16" s="103"/>
      <c r="E16" s="103"/>
      <c r="F16" s="124"/>
    </row>
    <row r="17" spans="1:6" ht="45" customHeight="1" x14ac:dyDescent="0.35">
      <c r="A17" s="220" t="str">
        <f ca="1">Translations!$A$28</f>
        <v>C1. Number of CHWs to be remunerated through domestic resources</v>
      </c>
      <c r="B17" s="105" t="s">
        <v>5</v>
      </c>
      <c r="C17" s="44">
        <v>0</v>
      </c>
      <c r="D17" s="44">
        <v>500</v>
      </c>
      <c r="E17" s="44">
        <v>1000</v>
      </c>
      <c r="F17" s="222" t="s">
        <v>1079</v>
      </c>
    </row>
    <row r="18" spans="1:6" ht="45" customHeight="1" x14ac:dyDescent="0.35">
      <c r="A18" s="221"/>
      <c r="B18" s="105" t="s">
        <v>11</v>
      </c>
      <c r="C18" s="107" t="str">
        <f>IF(C17=0,"",+C17/C14)</f>
        <v/>
      </c>
      <c r="D18" s="107">
        <f t="shared" ref="D18:E18" si="1">IF(D17=0,"",+D17/D14)</f>
        <v>6.25E-2</v>
      </c>
      <c r="E18" s="107">
        <f t="shared" si="1"/>
        <v>0.1</v>
      </c>
      <c r="F18" s="223"/>
    </row>
    <row r="19" spans="1:6" ht="45" customHeight="1" x14ac:dyDescent="0.35">
      <c r="A19" s="220" t="str">
        <f ca="1">Translations!$A$29</f>
        <v>C2. Number of CHWs to be remunerated through non-Global Fund external resources</v>
      </c>
      <c r="B19" s="105" t="s">
        <v>5</v>
      </c>
      <c r="C19" s="44">
        <v>2000</v>
      </c>
      <c r="D19" s="44">
        <v>2000</v>
      </c>
      <c r="E19" s="44">
        <v>2000</v>
      </c>
      <c r="F19" s="222" t="s">
        <v>1082</v>
      </c>
    </row>
    <row r="20" spans="1:6" ht="45" customHeight="1" x14ac:dyDescent="0.35">
      <c r="A20" s="221"/>
      <c r="B20" s="105" t="s">
        <v>11</v>
      </c>
      <c r="C20" s="107">
        <f>IF(C19=0,"",+C19/C14)</f>
        <v>0.33333333333333331</v>
      </c>
      <c r="D20" s="107">
        <f t="shared" ref="D20:E20" si="2">IF(D19=0,"",+D19/D14)</f>
        <v>0.25</v>
      </c>
      <c r="E20" s="107">
        <f t="shared" si="2"/>
        <v>0.2</v>
      </c>
      <c r="F20" s="223"/>
    </row>
    <row r="21" spans="1:6" ht="45" customHeight="1" x14ac:dyDescent="0.35">
      <c r="A21" s="220" t="str">
        <f ca="1">Translations!$A$30</f>
        <v>C. Number of CHWs to be remunerated through domestic + non-Global Fund external resources</v>
      </c>
      <c r="B21" s="105" t="s">
        <v>5</v>
      </c>
      <c r="C21" s="108">
        <f>+C17+C19</f>
        <v>2000</v>
      </c>
      <c r="D21" s="108">
        <f>+D17+D19</f>
        <v>2500</v>
      </c>
      <c r="E21" s="108">
        <f>+E17+E19</f>
        <v>3000</v>
      </c>
      <c r="F21" s="222" t="s">
        <v>1079</v>
      </c>
    </row>
    <row r="22" spans="1:6" ht="45" customHeight="1" x14ac:dyDescent="0.35">
      <c r="A22" s="221"/>
      <c r="B22" s="105" t="s">
        <v>11</v>
      </c>
      <c r="C22" s="107">
        <f>IF(C21=0,"",+C21/C14)</f>
        <v>0.33333333333333331</v>
      </c>
      <c r="D22" s="107">
        <f t="shared" ref="D22:E22" si="3">IF(D21=0,"",+D21/D14)</f>
        <v>0.3125</v>
      </c>
      <c r="E22" s="107">
        <f t="shared" si="3"/>
        <v>0.3</v>
      </c>
      <c r="F22" s="223"/>
    </row>
    <row r="23" spans="1:6" ht="17.5" customHeight="1" x14ac:dyDescent="0.35">
      <c r="A23" s="148" t="str">
        <f ca="1">Translations!$A$31</f>
        <v>Programmatic gap</v>
      </c>
      <c r="B23" s="103"/>
      <c r="C23" s="103"/>
      <c r="D23" s="103"/>
      <c r="E23" s="103"/>
      <c r="F23" s="124"/>
    </row>
    <row r="24" spans="1:6" ht="45" customHeight="1" x14ac:dyDescent="0.35">
      <c r="A24" s="220" t="str">
        <f ca="1">Translations!$A$32</f>
        <v>D. Expected annual gap in meeting the target: B - C</v>
      </c>
      <c r="B24" s="105" t="s">
        <v>5</v>
      </c>
      <c r="C24" s="108">
        <f>+C14-(C21)</f>
        <v>4000</v>
      </c>
      <c r="D24" s="108">
        <f t="shared" ref="D24:E24" si="4">+D14-(D21)</f>
        <v>5500</v>
      </c>
      <c r="E24" s="108">
        <f t="shared" si="4"/>
        <v>7000</v>
      </c>
      <c r="F24" s="222" t="s">
        <v>1079</v>
      </c>
    </row>
    <row r="25" spans="1:6" ht="45" customHeight="1" x14ac:dyDescent="0.35">
      <c r="A25" s="221"/>
      <c r="B25" s="105" t="s">
        <v>11</v>
      </c>
      <c r="C25" s="107">
        <f>IF(C24=0,"",+C24/C14)</f>
        <v>0.66666666666666663</v>
      </c>
      <c r="D25" s="107">
        <f t="shared" ref="D25:E25" si="5">IF(D24=0,"",+D24/D14)</f>
        <v>0.6875</v>
      </c>
      <c r="E25" s="107">
        <f t="shared" si="5"/>
        <v>0.7</v>
      </c>
      <c r="F25" s="223"/>
    </row>
    <row r="26" spans="1:6" ht="17.5" customHeight="1" x14ac:dyDescent="0.35">
      <c r="A26" s="148" t="str">
        <f ca="1">Translations!$A$33</f>
        <v>Country target covered with the allocation amount</v>
      </c>
      <c r="B26" s="103"/>
      <c r="C26" s="103"/>
      <c r="D26" s="103"/>
      <c r="E26" s="103"/>
      <c r="F26" s="124"/>
    </row>
    <row r="27" spans="1:6" ht="45" customHeight="1" x14ac:dyDescent="0.35">
      <c r="A27" s="220" t="str">
        <f ca="1">Translations!$A$34</f>
        <v>E. Number of CHWs to be remunerated through the allocation amount</v>
      </c>
      <c r="B27" s="106" t="s">
        <v>5</v>
      </c>
      <c r="C27" s="44">
        <v>4000</v>
      </c>
      <c r="D27" s="44">
        <v>5500</v>
      </c>
      <c r="E27" s="44">
        <v>7000</v>
      </c>
      <c r="F27" s="222" t="s">
        <v>1076</v>
      </c>
    </row>
    <row r="28" spans="1:6" ht="45" customHeight="1" x14ac:dyDescent="0.35">
      <c r="A28" s="221"/>
      <c r="B28" s="106" t="s">
        <v>11</v>
      </c>
      <c r="C28" s="107">
        <f>IF(C27=0,"",+C27/C14)</f>
        <v>0.66666666666666663</v>
      </c>
      <c r="D28" s="107">
        <f t="shared" ref="D28:E28" si="6">IF(D27=0,"",+D27/D14)</f>
        <v>0.6875</v>
      </c>
      <c r="E28" s="107">
        <f t="shared" si="6"/>
        <v>0.7</v>
      </c>
      <c r="F28" s="223"/>
    </row>
    <row r="29" spans="1:6" ht="45" customHeight="1" x14ac:dyDescent="0.35">
      <c r="A29" s="220" t="str">
        <f ca="1">Translations!$A$35</f>
        <v>F. Number of CHWs to be remunerated through all sources: C+E</v>
      </c>
      <c r="B29" s="106" t="s">
        <v>5</v>
      </c>
      <c r="C29" s="108">
        <f>C21+C27</f>
        <v>6000</v>
      </c>
      <c r="D29" s="108">
        <f t="shared" ref="D29:E29" si="7">D21+D27</f>
        <v>8000</v>
      </c>
      <c r="E29" s="108">
        <f t="shared" si="7"/>
        <v>10000</v>
      </c>
      <c r="F29" s="222"/>
    </row>
    <row r="30" spans="1:6" ht="45" customHeight="1" x14ac:dyDescent="0.35">
      <c r="A30" s="221"/>
      <c r="B30" s="106" t="s">
        <v>11</v>
      </c>
      <c r="C30" s="107">
        <f>IF(C29=0,"",+C29/C14)</f>
        <v>1</v>
      </c>
      <c r="D30" s="107">
        <f t="shared" ref="D30:E30" si="8">IF(D29=0,"",+D29/D14)</f>
        <v>1</v>
      </c>
      <c r="E30" s="107">
        <f t="shared" si="8"/>
        <v>1</v>
      </c>
      <c r="F30" s="223"/>
    </row>
    <row r="31" spans="1:6" ht="45" customHeight="1" x14ac:dyDescent="0.35">
      <c r="A31" s="220" t="str">
        <f ca="1">Translations!$A$36</f>
        <v>G. Remaining gap to country target: B - F</v>
      </c>
      <c r="B31" s="106" t="s">
        <v>5</v>
      </c>
      <c r="C31" s="108">
        <f>+C14-(C29)</f>
        <v>0</v>
      </c>
      <c r="D31" s="108">
        <f t="shared" ref="D31:E31" si="9">+D14-(D29)</f>
        <v>0</v>
      </c>
      <c r="E31" s="108">
        <f t="shared" si="9"/>
        <v>0</v>
      </c>
      <c r="F31" s="222"/>
    </row>
    <row r="32" spans="1:6" ht="45" customHeight="1" x14ac:dyDescent="0.35">
      <c r="A32" s="221"/>
      <c r="B32" s="106" t="s">
        <v>11</v>
      </c>
      <c r="C32" s="107" t="str">
        <f>IF(C31=0,"",+C31/C14)</f>
        <v/>
      </c>
      <c r="D32" s="107" t="str">
        <f t="shared" ref="D32:E32" si="10">IF(D31=0,"",+D31/D14)</f>
        <v/>
      </c>
      <c r="E32" s="107" t="str">
        <f t="shared" si="10"/>
        <v/>
      </c>
      <c r="F32" s="223"/>
    </row>
    <row r="33" spans="1:6" ht="15" customHeight="1" x14ac:dyDescent="0.35">
      <c r="A33" s="109"/>
      <c r="B33" s="46"/>
      <c r="C33" s="46"/>
      <c r="D33" s="46"/>
      <c r="E33" s="46"/>
      <c r="F33" s="46"/>
    </row>
    <row r="34" spans="1:6" x14ac:dyDescent="0.35">
      <c r="A34" s="109"/>
      <c r="B34" s="46"/>
      <c r="C34" s="46"/>
      <c r="D34" s="46"/>
      <c r="E34" s="46"/>
      <c r="F34" s="46"/>
    </row>
    <row r="35" spans="1:6" ht="30" customHeight="1" x14ac:dyDescent="0.35">
      <c r="A35" s="145" t="str">
        <f ca="1">Translations!A5</f>
        <v>CHW Programmatic Gap Table 2 - Coverage of competency-based pre-service training and certification costs</v>
      </c>
      <c r="B35" s="146"/>
      <c r="C35" s="146"/>
      <c r="D35" s="146"/>
      <c r="E35" s="146"/>
      <c r="F35" s="147"/>
    </row>
    <row r="36" spans="1:6" ht="45" customHeight="1" x14ac:dyDescent="0.35">
      <c r="A36" s="99" t="str">
        <f ca="1">Translations!$A$12</f>
        <v>Selected coverage indicator</v>
      </c>
      <c r="B36" s="217" t="str">
        <f ca="1">'RSSH drop-down'!$B5</f>
        <v>Percentage of CHWs who are to receive competency-based pre-service training and certification</v>
      </c>
      <c r="C36" s="218"/>
      <c r="D36" s="218"/>
      <c r="E36" s="218"/>
      <c r="F36" s="219"/>
    </row>
    <row r="37" spans="1:6" ht="17.5" customHeight="1" x14ac:dyDescent="0.35">
      <c r="A37" s="148" t="str">
        <f ca="1">Translations!$A$13</f>
        <v>Current national coverage</v>
      </c>
      <c r="B37" s="110"/>
      <c r="C37" s="110"/>
      <c r="D37" s="110"/>
      <c r="E37" s="110"/>
      <c r="F37" s="149"/>
    </row>
    <row r="38" spans="1:6" ht="45" customHeight="1" x14ac:dyDescent="0.35">
      <c r="A38" s="150" t="str">
        <f ca="1">Translations!$A$14</f>
        <v>Insert latest results</v>
      </c>
      <c r="B38" s="171">
        <v>0.1</v>
      </c>
      <c r="C38" s="101" t="str">
        <f ca="1">Translations!$A$15</f>
        <v>Year</v>
      </c>
      <c r="D38" s="23">
        <v>2022</v>
      </c>
      <c r="E38" s="102" t="str">
        <f ca="1">Translations!$A$16</f>
        <v>Data source</v>
      </c>
      <c r="F38" s="132"/>
    </row>
    <row r="39" spans="1:6" ht="45" customHeight="1" thickBot="1" x14ac:dyDescent="0.4">
      <c r="A39" s="157" t="str">
        <f ca="1">Translations!$A$17</f>
        <v>Comments</v>
      </c>
      <c r="B39" s="224" t="s">
        <v>1077</v>
      </c>
      <c r="C39" s="225"/>
      <c r="D39" s="225"/>
      <c r="E39" s="225"/>
      <c r="F39" s="226"/>
    </row>
    <row r="40" spans="1:6" ht="45" customHeight="1" x14ac:dyDescent="0.35">
      <c r="A40" s="235"/>
      <c r="B40" s="234"/>
      <c r="C40" s="104" t="str">
        <f ca="1">Translations!$A$18</f>
        <v>Year 1</v>
      </c>
      <c r="D40" s="104" t="str">
        <f ca="1">Translations!$A$19</f>
        <v>Year 2</v>
      </c>
      <c r="E40" s="104" t="str">
        <f ca="1">Translations!$A$20</f>
        <v>Year 3</v>
      </c>
      <c r="F40" s="233" t="str">
        <f ca="1">Translations!$A$23</f>
        <v>Comments / Assumptions</v>
      </c>
    </row>
    <row r="41" spans="1:6" ht="45" customHeight="1" x14ac:dyDescent="0.35">
      <c r="A41" s="232"/>
      <c r="B41" s="230"/>
      <c r="C41" s="120">
        <v>2024</v>
      </c>
      <c r="D41" s="120">
        <v>2025</v>
      </c>
      <c r="E41" s="120">
        <v>2026</v>
      </c>
      <c r="F41" s="228"/>
    </row>
    <row r="42" spans="1:6" ht="17.5" customHeight="1" x14ac:dyDescent="0.35">
      <c r="A42" s="148" t="str">
        <f ca="1">Translations!$A$24</f>
        <v>Current estimated country need</v>
      </c>
      <c r="B42" s="103"/>
      <c r="C42" s="103"/>
      <c r="D42" s="103"/>
      <c r="E42" s="103"/>
      <c r="F42" s="124"/>
    </row>
    <row r="43" spans="1:6" ht="45" customHeight="1" x14ac:dyDescent="0.35">
      <c r="A43" s="153" t="str">
        <f ca="1">Translations!$A$25</f>
        <v>A. Total estimated number of CHWs needed by year</v>
      </c>
      <c r="B43" s="105" t="s">
        <v>5</v>
      </c>
      <c r="C43" s="44">
        <v>8000</v>
      </c>
      <c r="D43" s="44">
        <v>9000</v>
      </c>
      <c r="E43" s="44">
        <v>10000</v>
      </c>
      <c r="F43" s="154" t="s">
        <v>1080</v>
      </c>
    </row>
    <row r="44" spans="1:6" ht="45" customHeight="1" x14ac:dyDescent="0.35">
      <c r="A44" s="220" t="str">
        <f ca="1">Translations!$A$26</f>
        <v>B. Country targets for number of CHWs needed per NSP or agreed number</v>
      </c>
      <c r="B44" s="106" t="s">
        <v>5</v>
      </c>
      <c r="C44" s="44">
        <v>2000</v>
      </c>
      <c r="D44" s="44">
        <v>2000</v>
      </c>
      <c r="E44" s="44">
        <v>2000</v>
      </c>
      <c r="F44" s="222" t="s">
        <v>1078</v>
      </c>
    </row>
    <row r="45" spans="1:6" ht="45" customHeight="1" x14ac:dyDescent="0.35">
      <c r="A45" s="221"/>
      <c r="B45" s="106" t="s">
        <v>11</v>
      </c>
      <c r="C45" s="107">
        <f>IF(C44=0,"",+C44/C43)</f>
        <v>0.25</v>
      </c>
      <c r="D45" s="107">
        <f t="shared" ref="D45:E45" si="11">IF(D44=0,"",+D44/D43)</f>
        <v>0.22222222222222221</v>
      </c>
      <c r="E45" s="107">
        <f t="shared" si="11"/>
        <v>0.2</v>
      </c>
      <c r="F45" s="223"/>
    </row>
    <row r="46" spans="1:6" ht="17.5" customHeight="1" x14ac:dyDescent="0.35">
      <c r="A46" s="148" t="str">
        <f ca="1">Translations!$A$27</f>
        <v>Country target already covered</v>
      </c>
      <c r="B46" s="103"/>
      <c r="C46" s="103"/>
      <c r="D46" s="103"/>
      <c r="E46" s="103"/>
      <c r="F46" s="124"/>
    </row>
    <row r="47" spans="1:6" ht="45" customHeight="1" x14ac:dyDescent="0.35">
      <c r="A47" s="220" t="str">
        <f ca="1">Translations!$A$57</f>
        <v>C1. Number of CHWs who are to receive competency-based, pre-service training and certification through domestic resources</v>
      </c>
      <c r="B47" s="105" t="s">
        <v>5</v>
      </c>
      <c r="C47" s="44">
        <v>0</v>
      </c>
      <c r="D47" s="44">
        <v>0</v>
      </c>
      <c r="E47" s="44">
        <v>0</v>
      </c>
      <c r="F47" s="222" t="s">
        <v>1079</v>
      </c>
    </row>
    <row r="48" spans="1:6" ht="45" customHeight="1" x14ac:dyDescent="0.35">
      <c r="A48" s="221"/>
      <c r="B48" s="105" t="s">
        <v>11</v>
      </c>
      <c r="C48" s="107" t="str">
        <f>IF(C47=0,"",+C47/C44)</f>
        <v/>
      </c>
      <c r="D48" s="107" t="str">
        <f t="shared" ref="D48:E48" si="12">IF(D47=0,"",+D47/D44)</f>
        <v/>
      </c>
      <c r="E48" s="107" t="str">
        <f t="shared" si="12"/>
        <v/>
      </c>
      <c r="F48" s="223"/>
    </row>
    <row r="49" spans="1:6" ht="45" customHeight="1" x14ac:dyDescent="0.35">
      <c r="A49" s="220" t="str">
        <f ca="1">Translations!$A$58</f>
        <v>C2. Number of CHWs who are to receive competency-based, pre-service training and certification through non-Global Fund external resources</v>
      </c>
      <c r="B49" s="105" t="s">
        <v>5</v>
      </c>
      <c r="C49" s="44">
        <v>0</v>
      </c>
      <c r="D49" s="44">
        <v>0</v>
      </c>
      <c r="E49" s="44">
        <v>0</v>
      </c>
      <c r="F49" s="222" t="s">
        <v>1079</v>
      </c>
    </row>
    <row r="50" spans="1:6" ht="45" customHeight="1" x14ac:dyDescent="0.35">
      <c r="A50" s="221"/>
      <c r="B50" s="105" t="s">
        <v>11</v>
      </c>
      <c r="C50" s="107" t="str">
        <f>IF(C49=0,"",+C49/C44)</f>
        <v/>
      </c>
      <c r="D50" s="107" t="str">
        <f t="shared" ref="D50:E50" si="13">IF(D49=0,"",+D49/D44)</f>
        <v/>
      </c>
      <c r="E50" s="107" t="str">
        <f t="shared" si="13"/>
        <v/>
      </c>
      <c r="F50" s="223"/>
    </row>
    <row r="51" spans="1:6" ht="45" customHeight="1" x14ac:dyDescent="0.35">
      <c r="A51" s="220" t="str">
        <f ca="1">Translations!$A$59</f>
        <v>C. Number of CHWs who are to receive competency-based pre-service training and certification through domestic + non-Global Fund external resources</v>
      </c>
      <c r="B51" s="105" t="s">
        <v>5</v>
      </c>
      <c r="C51" s="108">
        <f>+C47+C49</f>
        <v>0</v>
      </c>
      <c r="D51" s="108">
        <f>+D47+D49</f>
        <v>0</v>
      </c>
      <c r="E51" s="108">
        <f>+E47+E49</f>
        <v>0</v>
      </c>
      <c r="F51" s="222" t="s">
        <v>1079</v>
      </c>
    </row>
    <row r="52" spans="1:6" ht="45" customHeight="1" x14ac:dyDescent="0.35">
      <c r="A52" s="221"/>
      <c r="B52" s="105" t="s">
        <v>11</v>
      </c>
      <c r="C52" s="107" t="str">
        <f>IF(C51=0,"",+C51/C44)</f>
        <v/>
      </c>
      <c r="D52" s="107" t="str">
        <f t="shared" ref="D52:E52" si="14">IF(D51=0,"",+D51/D44)</f>
        <v/>
      </c>
      <c r="E52" s="107" t="str">
        <f t="shared" si="14"/>
        <v/>
      </c>
      <c r="F52" s="223"/>
    </row>
    <row r="53" spans="1:6" ht="17.5" customHeight="1" x14ac:dyDescent="0.35">
      <c r="A53" s="148" t="str">
        <f ca="1">Translations!$A$31</f>
        <v>Programmatic gap</v>
      </c>
      <c r="B53" s="103"/>
      <c r="C53" s="103"/>
      <c r="D53" s="103"/>
      <c r="E53" s="103"/>
      <c r="F53" s="124"/>
    </row>
    <row r="54" spans="1:6" ht="45" customHeight="1" x14ac:dyDescent="0.35">
      <c r="A54" s="220" t="str">
        <f ca="1">Translations!$A$32</f>
        <v>D. Expected annual gap in meeting the target: B - C</v>
      </c>
      <c r="B54" s="105" t="s">
        <v>5</v>
      </c>
      <c r="C54" s="108">
        <f>+C44-(C51)</f>
        <v>2000</v>
      </c>
      <c r="D54" s="108">
        <f t="shared" ref="D54:E54" si="15">+D44-(D51)</f>
        <v>2000</v>
      </c>
      <c r="E54" s="108">
        <f t="shared" si="15"/>
        <v>2000</v>
      </c>
      <c r="F54" s="222" t="s">
        <v>1079</v>
      </c>
    </row>
    <row r="55" spans="1:6" ht="45" customHeight="1" x14ac:dyDescent="0.35">
      <c r="A55" s="221"/>
      <c r="B55" s="105" t="s">
        <v>11</v>
      </c>
      <c r="C55" s="107">
        <f>IF(C54=0,"",+C54/C44)</f>
        <v>1</v>
      </c>
      <c r="D55" s="107">
        <f t="shared" ref="D55:E55" si="16">IF(D54=0,"",+D54/D44)</f>
        <v>1</v>
      </c>
      <c r="E55" s="107">
        <f t="shared" si="16"/>
        <v>1</v>
      </c>
      <c r="F55" s="223"/>
    </row>
    <row r="56" spans="1:6" ht="17.5" customHeight="1" x14ac:dyDescent="0.35">
      <c r="A56" s="148" t="str">
        <f ca="1">Translations!$A$33</f>
        <v>Country target covered with the allocation amount</v>
      </c>
      <c r="B56" s="103"/>
      <c r="C56" s="103"/>
      <c r="D56" s="103"/>
      <c r="E56" s="103"/>
      <c r="F56" s="124"/>
    </row>
    <row r="57" spans="1:6" ht="45" customHeight="1" x14ac:dyDescent="0.35">
      <c r="A57" s="220" t="str">
        <f ca="1">Translations!$A$60</f>
        <v>E. Number of CHWs who are to receive competency-based, pre-service training and certification through the allocation amount</v>
      </c>
      <c r="B57" s="106" t="s">
        <v>5</v>
      </c>
      <c r="C57" s="44">
        <v>2000</v>
      </c>
      <c r="D57" s="44">
        <v>2000</v>
      </c>
      <c r="E57" s="44">
        <v>2000</v>
      </c>
      <c r="F57" s="222" t="s">
        <v>1076</v>
      </c>
    </row>
    <row r="58" spans="1:6" ht="45" customHeight="1" x14ac:dyDescent="0.35">
      <c r="A58" s="221"/>
      <c r="B58" s="106" t="s">
        <v>11</v>
      </c>
      <c r="C58" s="107">
        <f>IF(C57=0,"",+C57/C44)</f>
        <v>1</v>
      </c>
      <c r="D58" s="107">
        <f t="shared" ref="D58:E58" si="17">IF(D57=0,"",+D57/D44)</f>
        <v>1</v>
      </c>
      <c r="E58" s="107">
        <f t="shared" si="17"/>
        <v>1</v>
      </c>
      <c r="F58" s="223"/>
    </row>
    <row r="59" spans="1:6" ht="45" customHeight="1" x14ac:dyDescent="0.35">
      <c r="A59" s="220" t="str">
        <f ca="1">Translations!$A$61</f>
        <v>F. Number of CHWs who are to receive competency-based, pre-service training and certification through all sources: C+E</v>
      </c>
      <c r="B59" s="106" t="s">
        <v>5</v>
      </c>
      <c r="C59" s="108">
        <f>+C57+C51</f>
        <v>2000</v>
      </c>
      <c r="D59" s="108">
        <f>+D57+D51</f>
        <v>2000</v>
      </c>
      <c r="E59" s="108">
        <f>+E57+E51</f>
        <v>2000</v>
      </c>
      <c r="F59" s="222"/>
    </row>
    <row r="60" spans="1:6" ht="45" customHeight="1" x14ac:dyDescent="0.35">
      <c r="A60" s="221"/>
      <c r="B60" s="106" t="s">
        <v>11</v>
      </c>
      <c r="C60" s="107">
        <f>IF(C59=0,"",+C59/C44)</f>
        <v>1</v>
      </c>
      <c r="D60" s="107">
        <f t="shared" ref="D60:E60" si="18">IF(D59=0,"",+D59/D44)</f>
        <v>1</v>
      </c>
      <c r="E60" s="107">
        <f t="shared" si="18"/>
        <v>1</v>
      </c>
      <c r="F60" s="223"/>
    </row>
    <row r="61" spans="1:6" ht="45" customHeight="1" x14ac:dyDescent="0.35">
      <c r="A61" s="220" t="str">
        <f ca="1">Translations!$A$36</f>
        <v>G. Remaining gap to country target: B - F</v>
      </c>
      <c r="B61" s="106" t="s">
        <v>5</v>
      </c>
      <c r="C61" s="108">
        <f>+C44-(C59)</f>
        <v>0</v>
      </c>
      <c r="D61" s="108">
        <f t="shared" ref="D61:E61" si="19">+D44-(D59)</f>
        <v>0</v>
      </c>
      <c r="E61" s="108">
        <f t="shared" si="19"/>
        <v>0</v>
      </c>
      <c r="F61" s="222"/>
    </row>
    <row r="62" spans="1:6" ht="45" customHeight="1" x14ac:dyDescent="0.35">
      <c r="A62" s="221"/>
      <c r="B62" s="106" t="s">
        <v>11</v>
      </c>
      <c r="C62" s="107" t="str">
        <f>IF(C61=0,"",+C61/C44)</f>
        <v/>
      </c>
      <c r="D62" s="107" t="str">
        <f t="shared" ref="D62:E62" si="20">IF(D61=0,"",+D61/D44)</f>
        <v/>
      </c>
      <c r="E62" s="107" t="str">
        <f t="shared" si="20"/>
        <v/>
      </c>
      <c r="F62" s="223"/>
    </row>
    <row r="63" spans="1:6" x14ac:dyDescent="0.35">
      <c r="A63" s="109"/>
      <c r="B63" s="46"/>
      <c r="C63" s="46"/>
      <c r="D63" s="46"/>
      <c r="E63" s="46"/>
      <c r="F63" s="46"/>
    </row>
    <row r="64" spans="1:6" x14ac:dyDescent="0.35">
      <c r="A64" s="109"/>
      <c r="B64" s="46"/>
      <c r="C64" s="46"/>
      <c r="D64" s="46"/>
      <c r="E64" s="46"/>
      <c r="F64" s="46"/>
    </row>
    <row r="65" spans="1:6" ht="30" customHeight="1" x14ac:dyDescent="0.35">
      <c r="A65" s="145" t="str">
        <f ca="1">Translations!A6</f>
        <v>CHW Programmatic Gap Table 3 - Coverage of competency-based in-service training costs</v>
      </c>
      <c r="B65" s="146"/>
      <c r="C65" s="146"/>
      <c r="D65" s="146"/>
      <c r="E65" s="146"/>
      <c r="F65" s="147"/>
    </row>
    <row r="66" spans="1:6" ht="45" customHeight="1" x14ac:dyDescent="0.35">
      <c r="A66" s="99" t="str">
        <f ca="1">Translations!$A$12</f>
        <v>Selected coverage indicator</v>
      </c>
      <c r="B66" s="217" t="str">
        <f ca="1">'RSSH drop-down'!$B6</f>
        <v>Percentage of CHWs who are to receive competency-based in-service training</v>
      </c>
      <c r="C66" s="218"/>
      <c r="D66" s="218"/>
      <c r="E66" s="218"/>
      <c r="F66" s="219"/>
    </row>
    <row r="67" spans="1:6" ht="17.5" customHeight="1" x14ac:dyDescent="0.35">
      <c r="A67" s="148" t="str">
        <f ca="1">Translations!$A$13</f>
        <v>Current national coverage</v>
      </c>
      <c r="B67" s="103"/>
      <c r="C67" s="103"/>
      <c r="D67" s="103"/>
      <c r="E67" s="103"/>
      <c r="F67" s="124"/>
    </row>
    <row r="68" spans="1:6" ht="45" customHeight="1" x14ac:dyDescent="0.35">
      <c r="A68" s="150" t="str">
        <f ca="1">Translations!$A$14</f>
        <v>Insert latest results</v>
      </c>
      <c r="B68" s="171">
        <v>1</v>
      </c>
      <c r="C68" s="101" t="str">
        <f ca="1">Translations!$A$15</f>
        <v>Year</v>
      </c>
      <c r="D68" s="23">
        <v>2022</v>
      </c>
      <c r="E68" s="102" t="str">
        <f ca="1">Translations!$A$16</f>
        <v>Data source</v>
      </c>
      <c r="F68" s="132"/>
    </row>
    <row r="69" spans="1:6" ht="45" customHeight="1" x14ac:dyDescent="0.35">
      <c r="A69" s="151" t="str">
        <f ca="1">Translations!$A$17</f>
        <v>Comments</v>
      </c>
      <c r="B69" s="224" t="s">
        <v>1075</v>
      </c>
      <c r="C69" s="225"/>
      <c r="D69" s="225"/>
      <c r="E69" s="225"/>
      <c r="F69" s="226"/>
    </row>
    <row r="70" spans="1:6" ht="45" customHeight="1" x14ac:dyDescent="0.35">
      <c r="A70" s="231"/>
      <c r="B70" s="229"/>
      <c r="C70" s="101" t="str">
        <f ca="1">Translations!$A$18</f>
        <v>Year 1</v>
      </c>
      <c r="D70" s="101" t="str">
        <f ca="1">Translations!$A$19</f>
        <v>Year 2</v>
      </c>
      <c r="E70" s="101" t="str">
        <f ca="1">Translations!$A$20</f>
        <v>Year 3</v>
      </c>
      <c r="F70" s="227" t="str">
        <f ca="1">Translations!$A$23</f>
        <v>Comments / Assumptions</v>
      </c>
    </row>
    <row r="71" spans="1:6" ht="45" customHeight="1" x14ac:dyDescent="0.35">
      <c r="A71" s="232"/>
      <c r="B71" s="230"/>
      <c r="C71" s="120" t="str">
        <f ca="1">Translations!$A$22</f>
        <v>Insert year</v>
      </c>
      <c r="D71" s="120" t="str">
        <f ca="1">Translations!$A$22</f>
        <v>Insert year</v>
      </c>
      <c r="E71" s="120" t="str">
        <f ca="1">Translations!$A$22</f>
        <v>Insert year</v>
      </c>
      <c r="F71" s="228"/>
    </row>
    <row r="72" spans="1:6" ht="17.5" customHeight="1" x14ac:dyDescent="0.35">
      <c r="A72" s="148" t="str">
        <f ca="1">Translations!$A$24</f>
        <v>Current estimated country need</v>
      </c>
      <c r="B72" s="110"/>
      <c r="C72" s="110"/>
      <c r="D72" s="110"/>
      <c r="E72" s="110"/>
      <c r="F72" s="149"/>
    </row>
    <row r="73" spans="1:6" ht="45" customHeight="1" x14ac:dyDescent="0.35">
      <c r="A73" s="153" t="str">
        <f ca="1">Translations!$A$25</f>
        <v>A. Total estimated number of CHWs needed by year</v>
      </c>
      <c r="B73" s="105" t="s">
        <v>5</v>
      </c>
      <c r="C73" s="44">
        <v>8000</v>
      </c>
      <c r="D73" s="44">
        <v>9000</v>
      </c>
      <c r="E73" s="44">
        <v>10000</v>
      </c>
      <c r="F73" s="154" t="s">
        <v>1080</v>
      </c>
    </row>
    <row r="74" spans="1:6" ht="45" customHeight="1" x14ac:dyDescent="0.35">
      <c r="A74" s="220" t="str">
        <f ca="1">Translations!$A$26</f>
        <v>B. Country targets for number of CHWs needed per NSP or agreed number</v>
      </c>
      <c r="B74" s="106" t="s">
        <v>5</v>
      </c>
      <c r="C74" s="44">
        <v>0</v>
      </c>
      <c r="D74" s="44">
        <v>5000</v>
      </c>
      <c r="E74" s="44">
        <v>5000</v>
      </c>
      <c r="F74" s="236" t="s">
        <v>1081</v>
      </c>
    </row>
    <row r="75" spans="1:6" ht="45" customHeight="1" x14ac:dyDescent="0.35">
      <c r="A75" s="221"/>
      <c r="B75" s="106" t="s">
        <v>11</v>
      </c>
      <c r="C75" s="107" t="str">
        <f>IF(C74=0,"",+C74/C73)</f>
        <v/>
      </c>
      <c r="D75" s="107">
        <f t="shared" ref="D75:E75" si="21">IF(D74=0,"",+D74/D73)</f>
        <v>0.55555555555555558</v>
      </c>
      <c r="E75" s="107">
        <f t="shared" si="21"/>
        <v>0.5</v>
      </c>
      <c r="F75" s="237"/>
    </row>
    <row r="76" spans="1:6" ht="17.5" customHeight="1" x14ac:dyDescent="0.35">
      <c r="A76" s="148" t="str">
        <f ca="1">Translations!$A$27</f>
        <v>Country target already covered</v>
      </c>
      <c r="B76" s="110"/>
      <c r="C76" s="110"/>
      <c r="D76" s="110"/>
      <c r="E76" s="110"/>
      <c r="F76" s="149"/>
    </row>
    <row r="77" spans="1:6" ht="45" customHeight="1" x14ac:dyDescent="0.35">
      <c r="A77" s="220" t="str">
        <f ca="1">Translations!$A$63</f>
        <v>C1. Number of CHWs who are to receive competency-based, in-service training through domestic resources</v>
      </c>
      <c r="B77" s="105" t="s">
        <v>5</v>
      </c>
      <c r="C77" s="121">
        <v>0</v>
      </c>
      <c r="D77" s="121">
        <v>0</v>
      </c>
      <c r="E77" s="121">
        <v>0</v>
      </c>
      <c r="F77" s="222" t="s">
        <v>1079</v>
      </c>
    </row>
    <row r="78" spans="1:6" ht="45" customHeight="1" x14ac:dyDescent="0.35">
      <c r="A78" s="221"/>
      <c r="B78" s="105" t="s">
        <v>11</v>
      </c>
      <c r="C78" s="107" t="str">
        <f>IF(C77=0,"",+C77/C74)</f>
        <v/>
      </c>
      <c r="D78" s="107" t="str">
        <f t="shared" ref="D78:E78" si="22">IF(D77=0,"",+D77/D74)</f>
        <v/>
      </c>
      <c r="E78" s="107" t="str">
        <f t="shared" si="22"/>
        <v/>
      </c>
      <c r="F78" s="223"/>
    </row>
    <row r="79" spans="1:6" ht="45" customHeight="1" x14ac:dyDescent="0.35">
      <c r="A79" s="220" t="str">
        <f ca="1">Translations!$A$64</f>
        <v>C2. Number of CHWs who are to receive competency-based, in-service training through non-Global Fund external resources</v>
      </c>
      <c r="B79" s="105" t="s">
        <v>5</v>
      </c>
      <c r="C79" s="121">
        <v>0</v>
      </c>
      <c r="D79" s="121">
        <v>2000</v>
      </c>
      <c r="E79" s="121">
        <v>2000</v>
      </c>
      <c r="F79" s="222" t="s">
        <v>1083</v>
      </c>
    </row>
    <row r="80" spans="1:6" ht="45" customHeight="1" x14ac:dyDescent="0.35">
      <c r="A80" s="221"/>
      <c r="B80" s="105" t="s">
        <v>11</v>
      </c>
      <c r="C80" s="107" t="str">
        <f>IF(C79=0,"",+C79/C74)</f>
        <v/>
      </c>
      <c r="D80" s="107">
        <f t="shared" ref="D80:E80" si="23">IF(D79=0,"",+D79/D74)</f>
        <v>0.4</v>
      </c>
      <c r="E80" s="107">
        <f t="shared" si="23"/>
        <v>0.4</v>
      </c>
      <c r="F80" s="223"/>
    </row>
    <row r="81" spans="1:6" ht="45" customHeight="1" x14ac:dyDescent="0.35">
      <c r="A81" s="220" t="str">
        <f ca="1">Translations!$A$65</f>
        <v>C. Number of CHWs who are to receive competency-based, in-service training through domestic + non-Global Fund external resources</v>
      </c>
      <c r="B81" s="105" t="s">
        <v>5</v>
      </c>
      <c r="C81" s="108">
        <f>+C77+C79</f>
        <v>0</v>
      </c>
      <c r="D81" s="108">
        <f>+D77+D79</f>
        <v>2000</v>
      </c>
      <c r="E81" s="108">
        <f>+E77+E79</f>
        <v>2000</v>
      </c>
      <c r="F81" s="222" t="s">
        <v>1079</v>
      </c>
    </row>
    <row r="82" spans="1:6" ht="45" customHeight="1" x14ac:dyDescent="0.35">
      <c r="A82" s="221"/>
      <c r="B82" s="105" t="s">
        <v>11</v>
      </c>
      <c r="C82" s="107" t="str">
        <f>IF(C81=0,"",+C81/C74)</f>
        <v/>
      </c>
      <c r="D82" s="107">
        <f t="shared" ref="D82:E82" si="24">IF(D81=0,"",+D81/D74)</f>
        <v>0.4</v>
      </c>
      <c r="E82" s="107">
        <f t="shared" si="24"/>
        <v>0.4</v>
      </c>
      <c r="F82" s="223"/>
    </row>
    <row r="83" spans="1:6" ht="17.5" customHeight="1" x14ac:dyDescent="0.35">
      <c r="A83" s="148" t="str">
        <f ca="1">Translations!$A$31</f>
        <v>Programmatic gap</v>
      </c>
      <c r="B83" s="110"/>
      <c r="C83" s="110"/>
      <c r="D83" s="110"/>
      <c r="E83" s="110"/>
      <c r="F83" s="149"/>
    </row>
    <row r="84" spans="1:6" ht="45" customHeight="1" x14ac:dyDescent="0.35">
      <c r="A84" s="220" t="str">
        <f ca="1">Translations!$A$32</f>
        <v>D. Expected annual gap in meeting the target: B - C</v>
      </c>
      <c r="B84" s="105" t="s">
        <v>5</v>
      </c>
      <c r="C84" s="108">
        <f>+C74-(C81)</f>
        <v>0</v>
      </c>
      <c r="D84" s="108">
        <f t="shared" ref="D84:E84" si="25">+D74-(D81)</f>
        <v>3000</v>
      </c>
      <c r="E84" s="108">
        <f t="shared" si="25"/>
        <v>3000</v>
      </c>
      <c r="F84" s="236"/>
    </row>
    <row r="85" spans="1:6" ht="45" customHeight="1" x14ac:dyDescent="0.35">
      <c r="A85" s="221"/>
      <c r="B85" s="105" t="s">
        <v>11</v>
      </c>
      <c r="C85" s="107" t="str">
        <f>IF(C84=0,"",+C84/C74)</f>
        <v/>
      </c>
      <c r="D85" s="107">
        <f t="shared" ref="D85:E85" si="26">IF(D84=0,"",+D84/D74)</f>
        <v>0.6</v>
      </c>
      <c r="E85" s="107">
        <f t="shared" si="26"/>
        <v>0.6</v>
      </c>
      <c r="F85" s="237"/>
    </row>
    <row r="86" spans="1:6" ht="17.5" customHeight="1" x14ac:dyDescent="0.35">
      <c r="A86" s="148" t="str">
        <f ca="1">Translations!$A$33</f>
        <v>Country target covered with the allocation amount</v>
      </c>
      <c r="B86" s="103"/>
      <c r="C86" s="103"/>
      <c r="D86" s="103"/>
      <c r="E86" s="103"/>
      <c r="F86" s="124"/>
    </row>
    <row r="87" spans="1:6" ht="45" customHeight="1" x14ac:dyDescent="0.35">
      <c r="A87" s="220" t="str">
        <f ca="1">Translations!$A$66</f>
        <v>E. Number of CHWs who are to receive competency-based, in-service training through the allocation amount</v>
      </c>
      <c r="B87" s="106" t="s">
        <v>5</v>
      </c>
      <c r="C87" s="121">
        <v>0</v>
      </c>
      <c r="D87" s="121">
        <v>3000</v>
      </c>
      <c r="E87" s="121">
        <v>3000</v>
      </c>
      <c r="F87" s="222" t="s">
        <v>1076</v>
      </c>
    </row>
    <row r="88" spans="1:6" ht="45" customHeight="1" x14ac:dyDescent="0.35">
      <c r="A88" s="221"/>
      <c r="B88" s="106" t="s">
        <v>11</v>
      </c>
      <c r="C88" s="107" t="str">
        <f>IF(C87=0,"",+C87/C74)</f>
        <v/>
      </c>
      <c r="D88" s="107">
        <f t="shared" ref="D88:E88" si="27">IF(D87=0,"",+D87/D74)</f>
        <v>0.6</v>
      </c>
      <c r="E88" s="107">
        <f t="shared" si="27"/>
        <v>0.6</v>
      </c>
      <c r="F88" s="223"/>
    </row>
    <row r="89" spans="1:6" ht="45" customHeight="1" x14ac:dyDescent="0.35">
      <c r="A89" s="220" t="str">
        <f ca="1">Translations!$A$67</f>
        <v>F. Number of CHWs who are to receive competency-based, in-service training through all sources: C+E</v>
      </c>
      <c r="B89" s="106" t="s">
        <v>5</v>
      </c>
      <c r="C89" s="108">
        <f>+C87+C81</f>
        <v>0</v>
      </c>
      <c r="D89" s="108">
        <f t="shared" ref="D89:E89" si="28">+D87+D81</f>
        <v>5000</v>
      </c>
      <c r="E89" s="108">
        <f t="shared" si="28"/>
        <v>5000</v>
      </c>
      <c r="F89" s="236"/>
    </row>
    <row r="90" spans="1:6" ht="45" customHeight="1" x14ac:dyDescent="0.35">
      <c r="A90" s="221"/>
      <c r="B90" s="106" t="s">
        <v>11</v>
      </c>
      <c r="C90" s="107" t="str">
        <f>IF(C89=0,"",+C89/C74)</f>
        <v/>
      </c>
      <c r="D90" s="107">
        <f t="shared" ref="D90:E90" si="29">IF(D89=0,"",+D89/D74)</f>
        <v>1</v>
      </c>
      <c r="E90" s="107">
        <f t="shared" si="29"/>
        <v>1</v>
      </c>
      <c r="F90" s="237"/>
    </row>
    <row r="91" spans="1:6" ht="45" customHeight="1" x14ac:dyDescent="0.35">
      <c r="A91" s="220" t="str">
        <f ca="1">Translations!$A$36</f>
        <v>G. Remaining gap to country target: B - F</v>
      </c>
      <c r="B91" s="106" t="s">
        <v>5</v>
      </c>
      <c r="C91" s="108">
        <f>+C74-(C89)</f>
        <v>0</v>
      </c>
      <c r="D91" s="108">
        <f t="shared" ref="D91:E91" si="30">+D74-(D89)</f>
        <v>0</v>
      </c>
      <c r="E91" s="108">
        <f t="shared" si="30"/>
        <v>0</v>
      </c>
      <c r="F91" s="238"/>
    </row>
    <row r="92" spans="1:6" ht="45" customHeight="1" x14ac:dyDescent="0.35">
      <c r="A92" s="221"/>
      <c r="B92" s="106" t="s">
        <v>11</v>
      </c>
      <c r="C92" s="107" t="str">
        <f>IF(C91=0,"",+C91/C74)</f>
        <v/>
      </c>
      <c r="D92" s="107" t="str">
        <f t="shared" ref="D92:E92" si="31">IF(D91=0,"",+D91/D74)</f>
        <v/>
      </c>
      <c r="E92" s="107" t="str">
        <f t="shared" si="31"/>
        <v/>
      </c>
      <c r="F92" s="239"/>
    </row>
    <row r="93" spans="1:6" x14ac:dyDescent="0.35">
      <c r="A93" s="109"/>
      <c r="B93" s="46"/>
      <c r="C93" s="46"/>
      <c r="D93" s="46"/>
      <c r="E93" s="46"/>
      <c r="F93" s="46"/>
    </row>
    <row r="94" spans="1:6" x14ac:dyDescent="0.35">
      <c r="A94" s="109"/>
      <c r="B94" s="46"/>
      <c r="C94" s="46"/>
      <c r="D94" s="46"/>
      <c r="E94" s="46"/>
      <c r="F94" s="46"/>
    </row>
    <row r="95" spans="1:6" ht="30" customHeight="1" x14ac:dyDescent="0.35">
      <c r="A95" s="145" t="str">
        <f ca="1">Translations!A7</f>
        <v>CHW Programmatic Gap Table 4 - Coverage of supervision costs</v>
      </c>
      <c r="B95" s="146"/>
      <c r="C95" s="146"/>
      <c r="D95" s="146"/>
      <c r="E95" s="146"/>
      <c r="F95" s="147"/>
    </row>
    <row r="96" spans="1:6" ht="45" customHeight="1" x14ac:dyDescent="0.35">
      <c r="A96" s="99" t="str">
        <f ca="1">Translations!$A$12</f>
        <v>Selected coverage indicator</v>
      </c>
      <c r="B96" s="217" t="str">
        <f ca="1">'RSSH drop-down'!$B7</f>
        <v>Percentage of CHWs who are to receive integrated supportive supervision</v>
      </c>
      <c r="C96" s="218"/>
      <c r="D96" s="218"/>
      <c r="E96" s="218"/>
      <c r="F96" s="219"/>
    </row>
    <row r="97" spans="1:6" ht="17.5" customHeight="1" x14ac:dyDescent="0.35">
      <c r="A97" s="148" t="str">
        <f ca="1">Translations!$A$13</f>
        <v>Current national coverage</v>
      </c>
      <c r="B97" s="110"/>
      <c r="C97" s="110"/>
      <c r="D97" s="110"/>
      <c r="E97" s="110"/>
      <c r="F97" s="149"/>
    </row>
    <row r="98" spans="1:6" ht="45" customHeight="1" x14ac:dyDescent="0.35">
      <c r="A98" s="150" t="str">
        <f ca="1">Translations!$A$14</f>
        <v>Insert latest results</v>
      </c>
      <c r="B98" s="172">
        <v>0.8</v>
      </c>
      <c r="C98" s="101" t="str">
        <f ca="1">Translations!$A$15</f>
        <v>Year</v>
      </c>
      <c r="D98" s="122">
        <v>2022</v>
      </c>
      <c r="E98" s="102" t="str">
        <f ca="1">Translations!$A$16</f>
        <v>Data source</v>
      </c>
      <c r="F98" s="132"/>
    </row>
    <row r="99" spans="1:6" ht="45" customHeight="1" x14ac:dyDescent="0.35">
      <c r="A99" s="151" t="str">
        <f ca="1">Translations!$A$17</f>
        <v>Comments</v>
      </c>
      <c r="B99" s="224" t="s">
        <v>1075</v>
      </c>
      <c r="C99" s="225"/>
      <c r="D99" s="225"/>
      <c r="E99" s="225"/>
      <c r="F99" s="226"/>
    </row>
    <row r="100" spans="1:6" ht="45" customHeight="1" x14ac:dyDescent="0.35">
      <c r="A100" s="231"/>
      <c r="B100" s="229"/>
      <c r="C100" s="101" t="str">
        <f ca="1">Translations!$A$18</f>
        <v>Year 1</v>
      </c>
      <c r="D100" s="101" t="str">
        <f ca="1">Translations!$A$19</f>
        <v>Year 2</v>
      </c>
      <c r="E100" s="101" t="str">
        <f ca="1">Translations!$A$20</f>
        <v>Year 3</v>
      </c>
      <c r="F100" s="227" t="str">
        <f ca="1">Translations!$A$23</f>
        <v>Comments / Assumptions</v>
      </c>
    </row>
    <row r="101" spans="1:6" ht="45" customHeight="1" x14ac:dyDescent="0.35">
      <c r="A101" s="232"/>
      <c r="B101" s="230"/>
      <c r="C101" s="123">
        <v>2024</v>
      </c>
      <c r="D101" s="123">
        <v>2025</v>
      </c>
      <c r="E101" s="123">
        <v>2026</v>
      </c>
      <c r="F101" s="228"/>
    </row>
    <row r="102" spans="1:6" ht="17.5" customHeight="1" x14ac:dyDescent="0.35">
      <c r="A102" s="148" t="str">
        <f ca="1">Translations!$A$24</f>
        <v>Current estimated country need</v>
      </c>
      <c r="B102" s="110"/>
      <c r="C102" s="110"/>
      <c r="D102" s="110"/>
      <c r="E102" s="110"/>
      <c r="F102" s="149"/>
    </row>
    <row r="103" spans="1:6" ht="45" customHeight="1" x14ac:dyDescent="0.35">
      <c r="A103" s="153" t="str">
        <f ca="1">Translations!$A$25</f>
        <v>A. Total estimated number of CHWs needed by year</v>
      </c>
      <c r="B103" s="105" t="s">
        <v>5</v>
      </c>
      <c r="C103" s="44">
        <v>8000</v>
      </c>
      <c r="D103" s="44">
        <v>9000</v>
      </c>
      <c r="E103" s="44">
        <v>10000</v>
      </c>
      <c r="F103" s="154" t="s">
        <v>1080</v>
      </c>
    </row>
    <row r="104" spans="1:6" ht="45" customHeight="1" x14ac:dyDescent="0.35">
      <c r="A104" s="220" t="str">
        <f ca="1">Translations!$A$26</f>
        <v>B. Country targets for number of CHWs needed per NSP or agreed number</v>
      </c>
      <c r="B104" s="106" t="s">
        <v>5</v>
      </c>
      <c r="C104" s="44">
        <v>6000</v>
      </c>
      <c r="D104" s="44">
        <v>8000</v>
      </c>
      <c r="E104" s="44">
        <v>10000</v>
      </c>
      <c r="F104" s="222" t="s">
        <v>1084</v>
      </c>
    </row>
    <row r="105" spans="1:6" ht="45" customHeight="1" x14ac:dyDescent="0.35">
      <c r="A105" s="221"/>
      <c r="B105" s="106" t="s">
        <v>11</v>
      </c>
      <c r="C105" s="107">
        <f>IF(C104=0,"",+C104/C103)</f>
        <v>0.75</v>
      </c>
      <c r="D105" s="107">
        <f t="shared" ref="D105:E105" si="32">IF(D104=0,"",+D104/D103)</f>
        <v>0.88888888888888884</v>
      </c>
      <c r="E105" s="107">
        <f t="shared" si="32"/>
        <v>1</v>
      </c>
      <c r="F105" s="223"/>
    </row>
    <row r="106" spans="1:6" ht="17.5" customHeight="1" x14ac:dyDescent="0.35">
      <c r="A106" s="148" t="str">
        <f ca="1">Translations!$A$27</f>
        <v>Country target already covered</v>
      </c>
      <c r="B106" s="110"/>
      <c r="C106" s="110"/>
      <c r="D106" s="110"/>
      <c r="E106" s="110"/>
      <c r="F106" s="149"/>
    </row>
    <row r="107" spans="1:6" ht="45" customHeight="1" x14ac:dyDescent="0.35">
      <c r="A107" s="220" t="str">
        <f ca="1">Translations!$A$69</f>
        <v>C1. Number of CHWs who are to receive integrated supportive supervision through domestic resources</v>
      </c>
      <c r="B107" s="105" t="s">
        <v>5</v>
      </c>
      <c r="C107" s="121">
        <v>0</v>
      </c>
      <c r="D107" s="121">
        <v>0</v>
      </c>
      <c r="E107" s="121">
        <v>0</v>
      </c>
      <c r="F107" s="222" t="s">
        <v>1079</v>
      </c>
    </row>
    <row r="108" spans="1:6" ht="45" customHeight="1" x14ac:dyDescent="0.35">
      <c r="A108" s="221"/>
      <c r="B108" s="105" t="s">
        <v>11</v>
      </c>
      <c r="C108" s="107" t="str">
        <f>IF(C107=0,"",+C107/C104)</f>
        <v/>
      </c>
      <c r="D108" s="107" t="str">
        <f t="shared" ref="D108:E108" si="33">IF(D107=0,"",+D107/D104)</f>
        <v/>
      </c>
      <c r="E108" s="107" t="str">
        <f t="shared" si="33"/>
        <v/>
      </c>
      <c r="F108" s="223"/>
    </row>
    <row r="109" spans="1:6" ht="45" customHeight="1" x14ac:dyDescent="0.35">
      <c r="A109" s="220" t="str">
        <f ca="1">Translations!$A$70</f>
        <v>C2. Number of CHWs who are to receive integrated supportive supervision through non-Global Fund external resources</v>
      </c>
      <c r="B109" s="105" t="s">
        <v>5</v>
      </c>
      <c r="C109" s="121">
        <v>2000</v>
      </c>
      <c r="D109" s="121">
        <v>2000</v>
      </c>
      <c r="E109" s="121">
        <v>2000</v>
      </c>
      <c r="F109" s="222" t="s">
        <v>1082</v>
      </c>
    </row>
    <row r="110" spans="1:6" ht="45" customHeight="1" x14ac:dyDescent="0.35">
      <c r="A110" s="221"/>
      <c r="B110" s="105" t="s">
        <v>11</v>
      </c>
      <c r="C110" s="107">
        <f>IF(C109=0,"",+C109/C104)</f>
        <v>0.33333333333333331</v>
      </c>
      <c r="D110" s="107">
        <f t="shared" ref="D110:E110" si="34">IF(D109=0,"",+D109/D104)</f>
        <v>0.25</v>
      </c>
      <c r="E110" s="107">
        <f t="shared" si="34"/>
        <v>0.2</v>
      </c>
      <c r="F110" s="223"/>
    </row>
    <row r="111" spans="1:6" ht="45" customHeight="1" x14ac:dyDescent="0.35">
      <c r="A111" s="220" t="str">
        <f ca="1">Translations!$A$71</f>
        <v>C. Number of CHWs who are to receive integrated supportive supervision through domestic + non-Global Fund external resources</v>
      </c>
      <c r="B111" s="105" t="s">
        <v>5</v>
      </c>
      <c r="C111" s="108">
        <f>+C107+C109</f>
        <v>2000</v>
      </c>
      <c r="D111" s="108">
        <f>+D107+D109</f>
        <v>2000</v>
      </c>
      <c r="E111" s="108">
        <f>+E107+E109</f>
        <v>2000</v>
      </c>
      <c r="F111" s="222" t="s">
        <v>1079</v>
      </c>
    </row>
    <row r="112" spans="1:6" ht="45" customHeight="1" x14ac:dyDescent="0.35">
      <c r="A112" s="221"/>
      <c r="B112" s="105" t="s">
        <v>11</v>
      </c>
      <c r="C112" s="107">
        <f>IF(C111=0,"",+C111/C104)</f>
        <v>0.33333333333333331</v>
      </c>
      <c r="D112" s="107">
        <f t="shared" ref="D112:E112" si="35">IF(D111=0,"",+D111/D104)</f>
        <v>0.25</v>
      </c>
      <c r="E112" s="107">
        <f t="shared" si="35"/>
        <v>0.2</v>
      </c>
      <c r="F112" s="223"/>
    </row>
    <row r="113" spans="1:6" ht="17.5" customHeight="1" x14ac:dyDescent="0.35">
      <c r="A113" s="148" t="str">
        <f ca="1">Translations!$A$31</f>
        <v>Programmatic gap</v>
      </c>
      <c r="B113" s="110"/>
      <c r="C113" s="110"/>
      <c r="D113" s="110"/>
      <c r="E113" s="110"/>
      <c r="F113" s="149"/>
    </row>
    <row r="114" spans="1:6" ht="45" customHeight="1" x14ac:dyDescent="0.35">
      <c r="A114" s="220" t="str">
        <f ca="1">Translations!$A$32</f>
        <v>D. Expected annual gap in meeting the target: B - C</v>
      </c>
      <c r="B114" s="105" t="s">
        <v>5</v>
      </c>
      <c r="C114" s="108">
        <f>+C104-(C111)</f>
        <v>4000</v>
      </c>
      <c r="D114" s="108">
        <f t="shared" ref="D114:E114" si="36">+D104-(D111)</f>
        <v>6000</v>
      </c>
      <c r="E114" s="108">
        <f t="shared" si="36"/>
        <v>8000</v>
      </c>
      <c r="F114" s="236"/>
    </row>
    <row r="115" spans="1:6" ht="45" customHeight="1" x14ac:dyDescent="0.35">
      <c r="A115" s="221"/>
      <c r="B115" s="105" t="s">
        <v>11</v>
      </c>
      <c r="C115" s="107">
        <f>IF(C114=0,"",+C114/C104)</f>
        <v>0.66666666666666663</v>
      </c>
      <c r="D115" s="107">
        <f t="shared" ref="D115:E115" si="37">IF(D114=0,"",+D114/D104)</f>
        <v>0.75</v>
      </c>
      <c r="E115" s="107">
        <f t="shared" si="37"/>
        <v>0.8</v>
      </c>
      <c r="F115" s="237"/>
    </row>
    <row r="116" spans="1:6" ht="17.5" customHeight="1" x14ac:dyDescent="0.35">
      <c r="A116" s="148" t="str">
        <f ca="1">Translations!$A$33</f>
        <v>Country target covered with the allocation amount</v>
      </c>
      <c r="B116" s="103"/>
      <c r="C116" s="103"/>
      <c r="D116" s="103"/>
      <c r="E116" s="103"/>
      <c r="F116" s="124"/>
    </row>
    <row r="117" spans="1:6" ht="45" customHeight="1" x14ac:dyDescent="0.35">
      <c r="A117" s="220" t="str">
        <f ca="1">Translations!$A$72</f>
        <v>E. Number of CHWs who are to receive integrated supportive supervision through the allocation amount</v>
      </c>
      <c r="B117" s="106" t="s">
        <v>5</v>
      </c>
      <c r="C117" s="121">
        <v>4000</v>
      </c>
      <c r="D117" s="121">
        <v>6000</v>
      </c>
      <c r="E117" s="121">
        <v>8000</v>
      </c>
      <c r="F117" s="222" t="s">
        <v>1076</v>
      </c>
    </row>
    <row r="118" spans="1:6" ht="45" customHeight="1" x14ac:dyDescent="0.35">
      <c r="A118" s="221"/>
      <c r="B118" s="106" t="s">
        <v>11</v>
      </c>
      <c r="C118" s="107">
        <f>IF(C117=0,"",+C117/C104)</f>
        <v>0.66666666666666663</v>
      </c>
      <c r="D118" s="107">
        <f t="shared" ref="D118:E118" si="38">IF(D117=0,"",+D117/D104)</f>
        <v>0.75</v>
      </c>
      <c r="E118" s="107">
        <f t="shared" si="38"/>
        <v>0.8</v>
      </c>
      <c r="F118" s="223"/>
    </row>
    <row r="119" spans="1:6" ht="45" customHeight="1" x14ac:dyDescent="0.35">
      <c r="A119" s="220" t="str">
        <f ca="1">Translations!$A$73</f>
        <v>F. Number of CHWs who are to receive integrated supportive supervision through all sources: C+E</v>
      </c>
      <c r="B119" s="106" t="s">
        <v>5</v>
      </c>
      <c r="C119" s="108">
        <f>+C117+C111</f>
        <v>6000</v>
      </c>
      <c r="D119" s="108">
        <f t="shared" ref="D119:E119" si="39">+D117+D111</f>
        <v>8000</v>
      </c>
      <c r="E119" s="108">
        <f t="shared" si="39"/>
        <v>10000</v>
      </c>
      <c r="F119" s="236"/>
    </row>
    <row r="120" spans="1:6" ht="45" customHeight="1" x14ac:dyDescent="0.35">
      <c r="A120" s="221"/>
      <c r="B120" s="106" t="s">
        <v>11</v>
      </c>
      <c r="C120" s="107">
        <f>IF(C119=0,"",+C119/C104)</f>
        <v>1</v>
      </c>
      <c r="D120" s="107">
        <f t="shared" ref="D120:E120" si="40">IF(D119=0,"",+D119/D104)</f>
        <v>1</v>
      </c>
      <c r="E120" s="107">
        <f t="shared" si="40"/>
        <v>1</v>
      </c>
      <c r="F120" s="237"/>
    </row>
    <row r="121" spans="1:6" ht="45" customHeight="1" x14ac:dyDescent="0.35">
      <c r="A121" s="220" t="str">
        <f ca="1">Translations!$A$36</f>
        <v>G. Remaining gap to country target: B - F</v>
      </c>
      <c r="B121" s="106" t="s">
        <v>5</v>
      </c>
      <c r="C121" s="108">
        <f>+C104-(C119)</f>
        <v>0</v>
      </c>
      <c r="D121" s="108">
        <f t="shared" ref="D121:E121" si="41">+D104-(D119)</f>
        <v>0</v>
      </c>
      <c r="E121" s="108">
        <f t="shared" si="41"/>
        <v>0</v>
      </c>
      <c r="F121" s="236"/>
    </row>
    <row r="122" spans="1:6" ht="45" customHeight="1" x14ac:dyDescent="0.35">
      <c r="A122" s="221"/>
      <c r="B122" s="106" t="s">
        <v>11</v>
      </c>
      <c r="C122" s="107" t="str">
        <f>IF(C121=0,"",+C121/C104)</f>
        <v/>
      </c>
      <c r="D122" s="107" t="str">
        <f t="shared" ref="D122:E122" si="42">IF(D121=0,"",+D121/D104)</f>
        <v/>
      </c>
      <c r="E122" s="107" t="str">
        <f t="shared" si="42"/>
        <v/>
      </c>
      <c r="F122" s="237"/>
    </row>
    <row r="123" spans="1:6" ht="42" hidden="1" customHeight="1" thickBot="1" x14ac:dyDescent="0.4">
      <c r="A123" s="240" t="e">
        <f>Translations!#REF!</f>
        <v>#REF!</v>
      </c>
      <c r="B123" s="47" t="s">
        <v>5</v>
      </c>
      <c r="C123" s="48">
        <f>+C119+C121</f>
        <v>6000</v>
      </c>
      <c r="D123" s="48">
        <f t="shared" ref="D123:E123" si="43">+D119+D121</f>
        <v>8000</v>
      </c>
      <c r="E123" s="48">
        <f t="shared" si="43"/>
        <v>10000</v>
      </c>
      <c r="F123" s="242"/>
    </row>
    <row r="124" spans="1:6" ht="42" hidden="1" customHeight="1" x14ac:dyDescent="0.35">
      <c r="A124" s="241"/>
      <c r="B124" s="49" t="s">
        <v>11</v>
      </c>
      <c r="C124" s="50">
        <f>IF(C123=0,"",+C123/C103)</f>
        <v>0.75</v>
      </c>
      <c r="D124" s="50">
        <f t="shared" ref="D124:E124" si="44">IF(D123=0,"",+D123/D103)</f>
        <v>0.88888888888888884</v>
      </c>
      <c r="E124" s="50">
        <f t="shared" si="44"/>
        <v>1</v>
      </c>
      <c r="F124" s="243"/>
    </row>
    <row r="125" spans="1:6" x14ac:dyDescent="0.35">
      <c r="A125" s="111"/>
      <c r="B125" s="46"/>
      <c r="C125" s="46"/>
      <c r="D125" s="46"/>
      <c r="E125" s="46"/>
      <c r="F125" s="46"/>
    </row>
    <row r="126" spans="1:6" x14ac:dyDescent="0.35">
      <c r="A126" s="111"/>
      <c r="B126" s="46"/>
      <c r="C126" s="46"/>
      <c r="D126" s="46"/>
      <c r="E126" s="46"/>
      <c r="F126" s="46"/>
    </row>
    <row r="127" spans="1:6" ht="30" customHeight="1" x14ac:dyDescent="0.35">
      <c r="A127" s="145" t="str">
        <f ca="1">Translations!A8</f>
        <v>CHW Programmatic Gap Table 5 - Coverage of equipment costs</v>
      </c>
      <c r="B127" s="146"/>
      <c r="C127" s="146"/>
      <c r="D127" s="146"/>
      <c r="E127" s="146"/>
      <c r="F127" s="147"/>
    </row>
    <row r="128" spans="1:6" ht="45" customHeight="1" x14ac:dyDescent="0.35">
      <c r="A128" s="99" t="str">
        <f ca="1">Translations!$A$12</f>
        <v>Selected coverage indicator</v>
      </c>
      <c r="B128" s="217" t="str">
        <f ca="1">'RSSH drop-down'!$B8</f>
        <v>Percentage of CHWs who are to be equipped</v>
      </c>
      <c r="C128" s="218"/>
      <c r="D128" s="218"/>
      <c r="E128" s="218"/>
      <c r="F128" s="219"/>
    </row>
    <row r="129" spans="1:6" ht="17.5" customHeight="1" x14ac:dyDescent="0.35">
      <c r="A129" s="148" t="str">
        <f ca="1">Translations!$A$13</f>
        <v>Current national coverage</v>
      </c>
      <c r="B129" s="110"/>
      <c r="C129" s="110"/>
      <c r="D129" s="110"/>
      <c r="E129" s="110"/>
      <c r="F129" s="149"/>
    </row>
    <row r="130" spans="1:6" ht="45" customHeight="1" x14ac:dyDescent="0.35">
      <c r="A130" s="150" t="str">
        <f ca="1">Translations!$A$14</f>
        <v>Insert latest results</v>
      </c>
      <c r="B130" s="172">
        <v>0.8</v>
      </c>
      <c r="C130" s="101" t="str">
        <f ca="1">Translations!$A$15</f>
        <v>Year</v>
      </c>
      <c r="D130" s="122">
        <v>2022</v>
      </c>
      <c r="E130" s="102" t="str">
        <f ca="1">Translations!$A$16</f>
        <v>Data source</v>
      </c>
      <c r="F130" s="132"/>
    </row>
    <row r="131" spans="1:6" ht="45" customHeight="1" x14ac:dyDescent="0.35">
      <c r="A131" s="151" t="str">
        <f ca="1">Translations!$A$17</f>
        <v>Comments</v>
      </c>
      <c r="B131" s="224" t="s">
        <v>1075</v>
      </c>
      <c r="C131" s="225"/>
      <c r="D131" s="225"/>
      <c r="E131" s="225"/>
      <c r="F131" s="226"/>
    </row>
    <row r="132" spans="1:6" ht="45" customHeight="1" x14ac:dyDescent="0.35">
      <c r="A132" s="231"/>
      <c r="B132" s="105"/>
      <c r="C132" s="101" t="str">
        <f ca="1">Translations!$A$18</f>
        <v>Year 1</v>
      </c>
      <c r="D132" s="101" t="str">
        <f ca="1">Translations!$A$19</f>
        <v>Year 2</v>
      </c>
      <c r="E132" s="101" t="str">
        <f ca="1">Translations!$A$20</f>
        <v>Year 3</v>
      </c>
      <c r="F132" s="227" t="str">
        <f ca="1">Translations!$A$23</f>
        <v>Comments / Assumptions</v>
      </c>
    </row>
    <row r="133" spans="1:6" ht="45" customHeight="1" x14ac:dyDescent="0.35">
      <c r="A133" s="232"/>
      <c r="B133" s="105"/>
      <c r="C133" s="123">
        <v>2024</v>
      </c>
      <c r="D133" s="123">
        <v>2025</v>
      </c>
      <c r="E133" s="123">
        <v>2026</v>
      </c>
      <c r="F133" s="228"/>
    </row>
    <row r="134" spans="1:6" ht="17.5" customHeight="1" x14ac:dyDescent="0.35">
      <c r="A134" s="148" t="str">
        <f ca="1">Translations!$A$24</f>
        <v>Current estimated country need</v>
      </c>
      <c r="B134" s="112"/>
      <c r="C134" s="112"/>
      <c r="D134" s="112"/>
      <c r="E134" s="112"/>
      <c r="F134" s="152"/>
    </row>
    <row r="135" spans="1:6" ht="45" customHeight="1" x14ac:dyDescent="0.35">
      <c r="A135" s="153" t="str">
        <f ca="1">Translations!$A$25</f>
        <v>A. Total estimated number of CHWs needed by year</v>
      </c>
      <c r="B135" s="105" t="s">
        <v>5</v>
      </c>
      <c r="C135" s="44">
        <v>8000</v>
      </c>
      <c r="D135" s="44">
        <v>9000</v>
      </c>
      <c r="E135" s="44">
        <v>10000</v>
      </c>
      <c r="F135" s="154" t="s">
        <v>1080</v>
      </c>
    </row>
    <row r="136" spans="1:6" ht="45" customHeight="1" x14ac:dyDescent="0.35">
      <c r="A136" s="220" t="str">
        <f ca="1">Translations!$A$26</f>
        <v>B. Country targets for number of CHWs needed per NSP or agreed number</v>
      </c>
      <c r="B136" s="106" t="s">
        <v>5</v>
      </c>
      <c r="C136" s="44">
        <v>6000</v>
      </c>
      <c r="D136" s="44">
        <v>8000</v>
      </c>
      <c r="E136" s="44">
        <v>10000</v>
      </c>
      <c r="F136" s="222" t="s">
        <v>1084</v>
      </c>
    </row>
    <row r="137" spans="1:6" ht="45" customHeight="1" x14ac:dyDescent="0.35">
      <c r="A137" s="221"/>
      <c r="B137" s="106" t="s">
        <v>11</v>
      </c>
      <c r="C137" s="107">
        <f>IF(C136=0,"",+C136/C135)</f>
        <v>0.75</v>
      </c>
      <c r="D137" s="107">
        <f t="shared" ref="D137:E137" si="45">IF(D136=0,"",+D136/D135)</f>
        <v>0.88888888888888884</v>
      </c>
      <c r="E137" s="107">
        <f t="shared" si="45"/>
        <v>1</v>
      </c>
      <c r="F137" s="223"/>
    </row>
    <row r="138" spans="1:6" ht="17.5" customHeight="1" x14ac:dyDescent="0.35">
      <c r="A138" s="148" t="str">
        <f ca="1">Translations!$A$27</f>
        <v>Country target already covered</v>
      </c>
      <c r="B138" s="112"/>
      <c r="C138" s="112"/>
      <c r="D138" s="112"/>
      <c r="E138" s="112"/>
      <c r="F138" s="152"/>
    </row>
    <row r="139" spans="1:6" ht="45" customHeight="1" x14ac:dyDescent="0.35">
      <c r="A139" s="220" t="str">
        <f ca="1">Translations!$A$75</f>
        <v>C1. Number of CHWs who are to be equipped through domestic resources</v>
      </c>
      <c r="B139" s="105" t="s">
        <v>5</v>
      </c>
      <c r="C139" s="121">
        <v>0</v>
      </c>
      <c r="D139" s="121">
        <v>0</v>
      </c>
      <c r="E139" s="121">
        <v>0</v>
      </c>
      <c r="F139" s="222" t="s">
        <v>1079</v>
      </c>
    </row>
    <row r="140" spans="1:6" ht="45" customHeight="1" x14ac:dyDescent="0.35">
      <c r="A140" s="221"/>
      <c r="B140" s="105" t="s">
        <v>11</v>
      </c>
      <c r="C140" s="107" t="str">
        <f>IF(C139=0,"",+C139/C136)</f>
        <v/>
      </c>
      <c r="D140" s="107" t="str">
        <f t="shared" ref="D140:E140" si="46">IF(D139=0,"",+D139/D136)</f>
        <v/>
      </c>
      <c r="E140" s="113" t="str">
        <f t="shared" si="46"/>
        <v/>
      </c>
      <c r="F140" s="223"/>
    </row>
    <row r="141" spans="1:6" ht="45" customHeight="1" x14ac:dyDescent="0.35">
      <c r="A141" s="220" t="str">
        <f ca="1">Translations!$A$76</f>
        <v>C2. Number of CHWs who are to be equipped through non-Global Fund external resources</v>
      </c>
      <c r="B141" s="105" t="s">
        <v>5</v>
      </c>
      <c r="C141" s="121">
        <v>2000</v>
      </c>
      <c r="D141" s="121">
        <v>2000</v>
      </c>
      <c r="E141" s="121">
        <v>2000</v>
      </c>
      <c r="F141" s="222" t="s">
        <v>1082</v>
      </c>
    </row>
    <row r="142" spans="1:6" ht="45" customHeight="1" x14ac:dyDescent="0.35">
      <c r="A142" s="221"/>
      <c r="B142" s="105" t="s">
        <v>11</v>
      </c>
      <c r="C142" s="107">
        <f>IF(C141=0,"",+C141/C136)</f>
        <v>0.33333333333333331</v>
      </c>
      <c r="D142" s="107">
        <f t="shared" ref="D142:E142" si="47">IF(D141=0,"",+D141/D136)</f>
        <v>0.25</v>
      </c>
      <c r="E142" s="107">
        <f t="shared" si="47"/>
        <v>0.2</v>
      </c>
      <c r="F142" s="223"/>
    </row>
    <row r="143" spans="1:6" ht="45" customHeight="1" x14ac:dyDescent="0.35">
      <c r="A143" s="220" t="str">
        <f ca="1">Translations!$A$77</f>
        <v>C. Number of CHWs who are to be equipped through domestic + non-Global Fund external resources</v>
      </c>
      <c r="B143" s="105" t="s">
        <v>5</v>
      </c>
      <c r="C143" s="108">
        <f>+C139+C141</f>
        <v>2000</v>
      </c>
      <c r="D143" s="108">
        <f>+D139+D141</f>
        <v>2000</v>
      </c>
      <c r="E143" s="108">
        <f>+E139+E141</f>
        <v>2000</v>
      </c>
      <c r="F143" s="222" t="s">
        <v>1079</v>
      </c>
    </row>
    <row r="144" spans="1:6" ht="45" customHeight="1" x14ac:dyDescent="0.35">
      <c r="A144" s="221"/>
      <c r="B144" s="105" t="s">
        <v>11</v>
      </c>
      <c r="C144" s="107">
        <f>IF(C143=0,"",+C143/C136)</f>
        <v>0.33333333333333331</v>
      </c>
      <c r="D144" s="107">
        <f t="shared" ref="D144:E144" si="48">IF(D143=0,"",+D143/D136)</f>
        <v>0.25</v>
      </c>
      <c r="E144" s="107">
        <f t="shared" si="48"/>
        <v>0.2</v>
      </c>
      <c r="F144" s="223"/>
    </row>
    <row r="145" spans="1:6" ht="17.5" customHeight="1" x14ac:dyDescent="0.35">
      <c r="A145" s="148" t="str">
        <f ca="1">Translations!$A$31</f>
        <v>Programmatic gap</v>
      </c>
      <c r="B145" s="112"/>
      <c r="C145" s="112"/>
      <c r="D145" s="112"/>
      <c r="E145" s="112"/>
      <c r="F145" s="152"/>
    </row>
    <row r="146" spans="1:6" ht="45" customHeight="1" x14ac:dyDescent="0.35">
      <c r="A146" s="220" t="str">
        <f ca="1">Translations!$A$32</f>
        <v>D. Expected annual gap in meeting the target: B - C</v>
      </c>
      <c r="B146" s="105" t="s">
        <v>5</v>
      </c>
      <c r="C146" s="108">
        <f>+C136-(C143)</f>
        <v>4000</v>
      </c>
      <c r="D146" s="108">
        <f t="shared" ref="D146:E146" si="49">+D136-(D143)</f>
        <v>6000</v>
      </c>
      <c r="E146" s="108">
        <f t="shared" si="49"/>
        <v>8000</v>
      </c>
      <c r="F146" s="236"/>
    </row>
    <row r="147" spans="1:6" ht="37.5" customHeight="1" x14ac:dyDescent="0.35">
      <c r="A147" s="221"/>
      <c r="B147" s="105" t="s">
        <v>11</v>
      </c>
      <c r="C147" s="107">
        <f>IF(C146=0,"",+C146/C136)</f>
        <v>0.66666666666666663</v>
      </c>
      <c r="D147" s="107">
        <f t="shared" ref="D147:E147" si="50">IF(D146=0,"",+D146/D136)</f>
        <v>0.75</v>
      </c>
      <c r="E147" s="107">
        <f t="shared" si="50"/>
        <v>0.8</v>
      </c>
      <c r="F147" s="237"/>
    </row>
    <row r="148" spans="1:6" ht="17.5" customHeight="1" x14ac:dyDescent="0.35">
      <c r="A148" s="148" t="str">
        <f ca="1">Translations!$A$33</f>
        <v>Country target covered with the allocation amount</v>
      </c>
      <c r="B148" s="103"/>
      <c r="C148" s="103"/>
      <c r="D148" s="103"/>
      <c r="E148" s="103"/>
      <c r="F148" s="124"/>
    </row>
    <row r="149" spans="1:6" ht="45" customHeight="1" x14ac:dyDescent="0.35">
      <c r="A149" s="220" t="str">
        <f ca="1">Translations!$A$78</f>
        <v>E. Number of CHWs who are to be equipped through the allocation amount</v>
      </c>
      <c r="B149" s="106" t="s">
        <v>5</v>
      </c>
      <c r="C149" s="121">
        <v>4000</v>
      </c>
      <c r="D149" s="121">
        <v>6000</v>
      </c>
      <c r="E149" s="121">
        <v>8000</v>
      </c>
      <c r="F149" s="222" t="s">
        <v>1076</v>
      </c>
    </row>
    <row r="150" spans="1:6" ht="45" customHeight="1" x14ac:dyDescent="0.35">
      <c r="A150" s="221"/>
      <c r="B150" s="106" t="s">
        <v>11</v>
      </c>
      <c r="C150" s="107">
        <f>IF(C149=0,"",+C149/C135)</f>
        <v>0.5</v>
      </c>
      <c r="D150" s="107">
        <f>IF(D149=0,"",+D149/D135)</f>
        <v>0.66666666666666663</v>
      </c>
      <c r="E150" s="107">
        <f>IF(E149=0,"",+E149/E135)</f>
        <v>0.8</v>
      </c>
      <c r="F150" s="223"/>
    </row>
    <row r="151" spans="1:6" ht="45" customHeight="1" x14ac:dyDescent="0.35">
      <c r="A151" s="220" t="str">
        <f ca="1">Translations!$A$79</f>
        <v>F. Number of CHWs who are to be equipped through all sources: C+E</v>
      </c>
      <c r="B151" s="106" t="s">
        <v>5</v>
      </c>
      <c r="C151" s="108">
        <f>+C149+C143</f>
        <v>6000</v>
      </c>
      <c r="D151" s="108">
        <f>+D149+D143</f>
        <v>8000</v>
      </c>
      <c r="E151" s="108">
        <f>+E149+E143</f>
        <v>10000</v>
      </c>
      <c r="F151" s="236"/>
    </row>
    <row r="152" spans="1:6" ht="45" customHeight="1" x14ac:dyDescent="0.35">
      <c r="A152" s="221"/>
      <c r="B152" s="106" t="s">
        <v>11</v>
      </c>
      <c r="C152" s="107">
        <f>IF(C151=0,"",+C151/C135)</f>
        <v>0.75</v>
      </c>
      <c r="D152" s="107">
        <f>IF(D151=0,"",+D151/D135)</f>
        <v>0.88888888888888884</v>
      </c>
      <c r="E152" s="107">
        <f>IF(E151=0,"",+E151/E135)</f>
        <v>1</v>
      </c>
      <c r="F152" s="237"/>
    </row>
    <row r="153" spans="1:6" ht="45" customHeight="1" x14ac:dyDescent="0.35">
      <c r="A153" s="220" t="str">
        <f ca="1">Translations!$A$36</f>
        <v>G. Remaining gap to country target: B - F</v>
      </c>
      <c r="B153" s="106" t="s">
        <v>5</v>
      </c>
      <c r="C153" s="108">
        <f>+C136-(C151)</f>
        <v>0</v>
      </c>
      <c r="D153" s="108">
        <f t="shared" ref="D153:E153" si="51">+D136-(D151)</f>
        <v>0</v>
      </c>
      <c r="E153" s="108">
        <f t="shared" si="51"/>
        <v>0</v>
      </c>
      <c r="F153" s="236"/>
    </row>
    <row r="154" spans="1:6" ht="45" customHeight="1" x14ac:dyDescent="0.35">
      <c r="A154" s="221"/>
      <c r="B154" s="106" t="s">
        <v>11</v>
      </c>
      <c r="C154" s="107" t="str">
        <f>IF(C153=0,"",+C153/C136)</f>
        <v/>
      </c>
      <c r="D154" s="107" t="str">
        <f t="shared" ref="D154:E154" si="52">IF(D153=0,"",+D153/D136)</f>
        <v/>
      </c>
      <c r="E154" s="107" t="str">
        <f t="shared" si="52"/>
        <v/>
      </c>
      <c r="F154" s="237"/>
    </row>
    <row r="155" spans="1:6" x14ac:dyDescent="0.35">
      <c r="A155" s="114"/>
      <c r="B155" s="51"/>
      <c r="C155" s="51"/>
      <c r="D155" s="51"/>
      <c r="E155" s="51"/>
      <c r="F155" s="51"/>
    </row>
    <row r="156" spans="1:6" x14ac:dyDescent="0.35">
      <c r="A156" s="114"/>
      <c r="B156" s="51"/>
      <c r="C156" s="51"/>
      <c r="D156" s="51"/>
      <c r="E156" s="51"/>
      <c r="F156" s="51"/>
    </row>
    <row r="157" spans="1:6" s="116" customFormat="1" ht="30" customHeight="1" x14ac:dyDescent="0.45">
      <c r="A157" s="145" t="str">
        <f ca="1">Translations!A9</f>
        <v>CHW Programmatic Gap Table 6 - Coverage of PPE costs</v>
      </c>
      <c r="B157" s="146"/>
      <c r="C157" s="146"/>
      <c r="D157" s="146"/>
      <c r="E157" s="146"/>
      <c r="F157" s="147"/>
    </row>
    <row r="158" spans="1:6" ht="45" customHeight="1" x14ac:dyDescent="0.35">
      <c r="A158" s="99" t="str">
        <f ca="1">Translations!$A$12</f>
        <v>Selected coverage indicator</v>
      </c>
      <c r="B158" s="217" t="str">
        <f ca="1">'RSSH drop-down'!$B9</f>
        <v>Percentage of CHWs to be protected with PPE</v>
      </c>
      <c r="C158" s="218"/>
      <c r="D158" s="218"/>
      <c r="E158" s="218"/>
      <c r="F158" s="219"/>
    </row>
    <row r="159" spans="1:6" ht="17.5" customHeight="1" x14ac:dyDescent="0.35">
      <c r="A159" s="148" t="str">
        <f ca="1">Translations!$A$13</f>
        <v>Current national coverage</v>
      </c>
      <c r="B159" s="117"/>
      <c r="C159" s="117"/>
      <c r="D159" s="117"/>
      <c r="E159" s="117"/>
      <c r="F159" s="155"/>
    </row>
    <row r="160" spans="1:6" ht="45" customHeight="1" x14ac:dyDescent="0.35">
      <c r="A160" s="150" t="str">
        <f ca="1">Translations!$A$14</f>
        <v>Insert latest results</v>
      </c>
      <c r="B160" s="171">
        <v>0.8</v>
      </c>
      <c r="C160" s="101" t="str">
        <f ca="1">Translations!$A$15</f>
        <v>Year</v>
      </c>
      <c r="D160" s="23">
        <v>2022</v>
      </c>
      <c r="E160" s="102" t="str">
        <f ca="1">Translations!$A$16</f>
        <v>Data source</v>
      </c>
      <c r="F160" s="132"/>
    </row>
    <row r="161" spans="1:6" ht="45" customHeight="1" x14ac:dyDescent="0.35">
      <c r="A161" s="151" t="str">
        <f ca="1">Translations!$A$17</f>
        <v>Comments</v>
      </c>
      <c r="B161" s="224" t="s">
        <v>1075</v>
      </c>
      <c r="C161" s="225"/>
      <c r="D161" s="225"/>
      <c r="E161" s="225"/>
      <c r="F161" s="226"/>
    </row>
    <row r="162" spans="1:6" ht="45" customHeight="1" x14ac:dyDescent="0.35">
      <c r="A162" s="231"/>
      <c r="B162" s="229"/>
      <c r="C162" s="101" t="str">
        <f ca="1">Translations!$A$18</f>
        <v>Year 1</v>
      </c>
      <c r="D162" s="101" t="str">
        <f ca="1">Translations!$A$19</f>
        <v>Year 2</v>
      </c>
      <c r="E162" s="101" t="str">
        <f ca="1">Translations!$A$20</f>
        <v>Year 3</v>
      </c>
      <c r="F162" s="227" t="str">
        <f ca="1">Translations!$A$23</f>
        <v>Comments / Assumptions</v>
      </c>
    </row>
    <row r="163" spans="1:6" ht="45" customHeight="1" x14ac:dyDescent="0.35">
      <c r="A163" s="232"/>
      <c r="B163" s="230"/>
      <c r="C163" s="120">
        <v>2024</v>
      </c>
      <c r="D163" s="120">
        <v>2025</v>
      </c>
      <c r="E163" s="120">
        <v>2026</v>
      </c>
      <c r="F163" s="228"/>
    </row>
    <row r="164" spans="1:6" ht="17.5" customHeight="1" x14ac:dyDescent="0.35">
      <c r="A164" s="148" t="str">
        <f ca="1">Translations!$A$24</f>
        <v>Current estimated country need</v>
      </c>
      <c r="B164" s="112"/>
      <c r="C164" s="112"/>
      <c r="D164" s="112"/>
      <c r="E164" s="112"/>
      <c r="F164" s="152"/>
    </row>
    <row r="165" spans="1:6" ht="45" customHeight="1" x14ac:dyDescent="0.35">
      <c r="A165" s="153" t="str">
        <f ca="1">Translations!$A$25</f>
        <v>A. Total estimated number of CHWs needed by year</v>
      </c>
      <c r="B165" s="105" t="s">
        <v>5</v>
      </c>
      <c r="C165" s="44">
        <v>8000</v>
      </c>
      <c r="D165" s="44">
        <v>9000</v>
      </c>
      <c r="E165" s="44">
        <v>10000</v>
      </c>
      <c r="F165" s="154" t="s">
        <v>1080</v>
      </c>
    </row>
    <row r="166" spans="1:6" ht="45" customHeight="1" x14ac:dyDescent="0.35">
      <c r="A166" s="220" t="str">
        <f ca="1">Translations!$A$26</f>
        <v>B. Country targets for number of CHWs needed per NSP or agreed number</v>
      </c>
      <c r="B166" s="106" t="s">
        <v>5</v>
      </c>
      <c r="C166" s="44">
        <v>6000</v>
      </c>
      <c r="D166" s="44">
        <v>8000</v>
      </c>
      <c r="E166" s="44">
        <v>10000</v>
      </c>
      <c r="F166" s="222" t="s">
        <v>1084</v>
      </c>
    </row>
    <row r="167" spans="1:6" ht="45" customHeight="1" x14ac:dyDescent="0.35">
      <c r="A167" s="221"/>
      <c r="B167" s="106" t="s">
        <v>11</v>
      </c>
      <c r="C167" s="107">
        <f>IF(C166=0,"",+C166/C165)</f>
        <v>0.75</v>
      </c>
      <c r="D167" s="107">
        <f t="shared" ref="D167:E167" si="53">IF(D166=0,"",+D166/D165)</f>
        <v>0.88888888888888884</v>
      </c>
      <c r="E167" s="107">
        <f t="shared" si="53"/>
        <v>1</v>
      </c>
      <c r="F167" s="223"/>
    </row>
    <row r="168" spans="1:6" ht="17.5" customHeight="1" x14ac:dyDescent="0.35">
      <c r="A168" s="148" t="str">
        <f ca="1">Translations!$A$27</f>
        <v>Country target already covered</v>
      </c>
      <c r="B168" s="112"/>
      <c r="C168" s="112"/>
      <c r="D168" s="112"/>
      <c r="E168" s="112"/>
      <c r="F168" s="152"/>
    </row>
    <row r="169" spans="1:6" ht="45" customHeight="1" x14ac:dyDescent="0.35">
      <c r="A169" s="220" t="str">
        <f ca="1">Translations!$A$81</f>
        <v>C1. Number of CHWs to be protected with PPE through domestic resources</v>
      </c>
      <c r="B169" s="105" t="s">
        <v>5</v>
      </c>
      <c r="C169" s="44">
        <v>0</v>
      </c>
      <c r="D169" s="44">
        <v>0</v>
      </c>
      <c r="E169" s="44">
        <v>0</v>
      </c>
      <c r="F169" s="222" t="s">
        <v>1079</v>
      </c>
    </row>
    <row r="170" spans="1:6" ht="45" customHeight="1" x14ac:dyDescent="0.35">
      <c r="A170" s="221"/>
      <c r="B170" s="105" t="s">
        <v>11</v>
      </c>
      <c r="C170" s="107" t="str">
        <f>IF(C169=0,"",+C169/C166)</f>
        <v/>
      </c>
      <c r="D170" s="107" t="str">
        <f t="shared" ref="D170:E170" si="54">IF(D169=0,"",+D169/D166)</f>
        <v/>
      </c>
      <c r="E170" s="107" t="str">
        <f t="shared" si="54"/>
        <v/>
      </c>
      <c r="F170" s="223"/>
    </row>
    <row r="171" spans="1:6" ht="45" customHeight="1" x14ac:dyDescent="0.35">
      <c r="A171" s="220" t="str">
        <f ca="1">Translations!$A$82</f>
        <v>C2. Number of CHWs to be protected with PPE through non-Global Fund external resources</v>
      </c>
      <c r="B171" s="105" t="s">
        <v>5</v>
      </c>
      <c r="C171" s="44">
        <v>2000</v>
      </c>
      <c r="D171" s="44">
        <v>2000</v>
      </c>
      <c r="E171" s="44">
        <v>2000</v>
      </c>
      <c r="F171" s="222" t="s">
        <v>1082</v>
      </c>
    </row>
    <row r="172" spans="1:6" ht="45" customHeight="1" x14ac:dyDescent="0.35">
      <c r="A172" s="221"/>
      <c r="B172" s="105" t="s">
        <v>11</v>
      </c>
      <c r="C172" s="107">
        <f>IF(C171=0,"",+C171/C166)</f>
        <v>0.33333333333333331</v>
      </c>
      <c r="D172" s="107">
        <f t="shared" ref="D172:E172" si="55">IF(D171=0,"",+D171/D166)</f>
        <v>0.25</v>
      </c>
      <c r="E172" s="107">
        <f t="shared" si="55"/>
        <v>0.2</v>
      </c>
      <c r="F172" s="223"/>
    </row>
    <row r="173" spans="1:6" ht="45" customHeight="1" x14ac:dyDescent="0.35">
      <c r="A173" s="220" t="str">
        <f ca="1">Translations!$A$83</f>
        <v>C. Number of CHWs whose cost PPE is planned to be covered by domestic + non-Global Fund external resources</v>
      </c>
      <c r="B173" s="105" t="s">
        <v>5</v>
      </c>
      <c r="C173" s="108">
        <f>+C169+C171</f>
        <v>2000</v>
      </c>
      <c r="D173" s="108">
        <f>+D169+D171</f>
        <v>2000</v>
      </c>
      <c r="E173" s="108">
        <f>+E169+E171</f>
        <v>2000</v>
      </c>
      <c r="F173" s="222" t="s">
        <v>1079</v>
      </c>
    </row>
    <row r="174" spans="1:6" ht="45" customHeight="1" x14ac:dyDescent="0.35">
      <c r="A174" s="221"/>
      <c r="B174" s="105" t="s">
        <v>11</v>
      </c>
      <c r="C174" s="107">
        <f>IF(C173=0,"",+C173/C166)</f>
        <v>0.33333333333333331</v>
      </c>
      <c r="D174" s="107">
        <f t="shared" ref="D174:E174" si="56">IF(D173=0,"",+D173/D166)</f>
        <v>0.25</v>
      </c>
      <c r="E174" s="107">
        <f t="shared" si="56"/>
        <v>0.2</v>
      </c>
      <c r="F174" s="223"/>
    </row>
    <row r="175" spans="1:6" ht="17.5" customHeight="1" x14ac:dyDescent="0.35">
      <c r="A175" s="148" t="str">
        <f ca="1">Translations!$A$31</f>
        <v>Programmatic gap</v>
      </c>
      <c r="B175" s="112"/>
      <c r="C175" s="112"/>
      <c r="D175" s="112"/>
      <c r="E175" s="112"/>
      <c r="F175" s="152"/>
    </row>
    <row r="176" spans="1:6" ht="45" customHeight="1" x14ac:dyDescent="0.35">
      <c r="A176" s="220" t="str">
        <f ca="1">Translations!$A$32</f>
        <v>D. Expected annual gap in meeting the target: B - C</v>
      </c>
      <c r="B176" s="105" t="s">
        <v>5</v>
      </c>
      <c r="C176" s="108">
        <f>+C166-(C173)</f>
        <v>4000</v>
      </c>
      <c r="D176" s="108">
        <f t="shared" ref="D176:E176" si="57">+D166-(D173)</f>
        <v>6000</v>
      </c>
      <c r="E176" s="108">
        <f t="shared" si="57"/>
        <v>8000</v>
      </c>
      <c r="F176" s="222"/>
    </row>
    <row r="177" spans="1:6" ht="45" customHeight="1" x14ac:dyDescent="0.35">
      <c r="A177" s="221"/>
      <c r="B177" s="105" t="s">
        <v>11</v>
      </c>
      <c r="C177" s="107">
        <f>IF(C176=0,"",+C176/C166)</f>
        <v>0.66666666666666663</v>
      </c>
      <c r="D177" s="107">
        <f t="shared" ref="D177:E177" si="58">IF(D176=0,"",+D176/D166)</f>
        <v>0.75</v>
      </c>
      <c r="E177" s="107">
        <f t="shared" si="58"/>
        <v>0.8</v>
      </c>
      <c r="F177" s="223"/>
    </row>
    <row r="178" spans="1:6" ht="17.5" customHeight="1" x14ac:dyDescent="0.35">
      <c r="A178" s="148" t="str">
        <f ca="1">Translations!$A$33</f>
        <v>Country target covered with the allocation amount</v>
      </c>
      <c r="B178" s="118"/>
      <c r="C178" s="118"/>
      <c r="D178" s="118"/>
      <c r="E178" s="118"/>
      <c r="F178" s="156"/>
    </row>
    <row r="179" spans="1:6" ht="45" customHeight="1" x14ac:dyDescent="0.35">
      <c r="A179" s="220" t="str">
        <f ca="1">Translations!$A$84</f>
        <v>E. Number of CHWs to be protected with PPE through the allocation amount</v>
      </c>
      <c r="B179" s="106" t="s">
        <v>5</v>
      </c>
      <c r="C179" s="44">
        <v>4000</v>
      </c>
      <c r="D179" s="44">
        <v>6000</v>
      </c>
      <c r="E179" s="44">
        <v>8000</v>
      </c>
      <c r="F179" s="222" t="s">
        <v>1076</v>
      </c>
    </row>
    <row r="180" spans="1:6" ht="45" customHeight="1" x14ac:dyDescent="0.35">
      <c r="A180" s="221"/>
      <c r="B180" s="106" t="s">
        <v>11</v>
      </c>
      <c r="C180" s="107">
        <f>IF(C179=0,"",+C179/C166)</f>
        <v>0.66666666666666663</v>
      </c>
      <c r="D180" s="107">
        <f t="shared" ref="D180:E180" si="59">IF(D179=0,"",+D179/D166)</f>
        <v>0.75</v>
      </c>
      <c r="E180" s="107">
        <f t="shared" si="59"/>
        <v>0.8</v>
      </c>
      <c r="F180" s="223"/>
    </row>
    <row r="181" spans="1:6" ht="45" customHeight="1" x14ac:dyDescent="0.35">
      <c r="A181" s="220" t="str">
        <f ca="1">Translations!$A$85</f>
        <v>F. Number of CHWs to be protected with PPE through all sources: C+E</v>
      </c>
      <c r="B181" s="106" t="s">
        <v>5</v>
      </c>
      <c r="C181" s="108">
        <f>+C179+C173</f>
        <v>6000</v>
      </c>
      <c r="D181" s="108">
        <f>+D179+D173</f>
        <v>8000</v>
      </c>
      <c r="E181" s="108">
        <f>+E179+E173</f>
        <v>10000</v>
      </c>
      <c r="F181" s="222"/>
    </row>
    <row r="182" spans="1:6" ht="45" customHeight="1" x14ac:dyDescent="0.35">
      <c r="A182" s="221"/>
      <c r="B182" s="106" t="s">
        <v>11</v>
      </c>
      <c r="C182" s="107">
        <f>IF(C181=0,"",+C181/C166)</f>
        <v>1</v>
      </c>
      <c r="D182" s="107">
        <f t="shared" ref="D182:E182" si="60">IF(D181=0,"",+D181/D166)</f>
        <v>1</v>
      </c>
      <c r="E182" s="107">
        <f t="shared" si="60"/>
        <v>1</v>
      </c>
      <c r="F182" s="223"/>
    </row>
    <row r="183" spans="1:6" ht="45" customHeight="1" x14ac:dyDescent="0.35">
      <c r="A183" s="220" t="str">
        <f ca="1">Translations!$A$36</f>
        <v>G. Remaining gap to country target: B - F</v>
      </c>
      <c r="B183" s="106" t="s">
        <v>5</v>
      </c>
      <c r="C183" s="108">
        <f>+C166-(C181)</f>
        <v>0</v>
      </c>
      <c r="D183" s="108">
        <f t="shared" ref="D183:E183" si="61">+D166-(D181)</f>
        <v>0</v>
      </c>
      <c r="E183" s="108">
        <f t="shared" si="61"/>
        <v>0</v>
      </c>
      <c r="F183" s="222"/>
    </row>
    <row r="184" spans="1:6" ht="45" customHeight="1" x14ac:dyDescent="0.35">
      <c r="A184" s="221"/>
      <c r="B184" s="106" t="s">
        <v>11</v>
      </c>
      <c r="C184" s="107" t="str">
        <f>IF(C183=0,"",+C183/C166)</f>
        <v/>
      </c>
      <c r="D184" s="107" t="str">
        <f t="shared" ref="D184:E184" si="62">IF(D183=0,"",+D183/D166)</f>
        <v/>
      </c>
      <c r="E184" s="107" t="str">
        <f t="shared" si="62"/>
        <v/>
      </c>
      <c r="F184" s="223"/>
    </row>
    <row r="185" spans="1:6" x14ac:dyDescent="0.35">
      <c r="A185" s="119"/>
    </row>
    <row r="186" spans="1:6" x14ac:dyDescent="0.35">
      <c r="A186" s="119"/>
    </row>
    <row r="187" spans="1:6" ht="30" customHeight="1" x14ac:dyDescent="0.35">
      <c r="A187" s="145" t="str">
        <f ca="1">Translations!$A$10</f>
        <v>CHW Programmatic Gap Table 7 - Coverage of commodity costs</v>
      </c>
      <c r="B187" s="146"/>
      <c r="C187" s="146"/>
      <c r="D187" s="146"/>
      <c r="E187" s="146"/>
      <c r="F187" s="147"/>
    </row>
    <row r="188" spans="1:6" ht="45" customHeight="1" x14ac:dyDescent="0.35">
      <c r="A188" s="99" t="str">
        <f ca="1">Translations!$A$12</f>
        <v>Selected coverage indicator</v>
      </c>
      <c r="B188" s="217" t="str">
        <f ca="1">'RSSH drop-down'!$B10</f>
        <v>Percentageof CHWs to be provided commodities (e.g., condoms, lubricant per the CHW package of services)</v>
      </c>
      <c r="C188" s="218"/>
      <c r="D188" s="218"/>
      <c r="E188" s="218"/>
      <c r="F188" s="219"/>
    </row>
    <row r="189" spans="1:6" ht="17.5" customHeight="1" x14ac:dyDescent="0.35">
      <c r="A189" s="148" t="str">
        <f ca="1">Translations!$A$13</f>
        <v>Current national coverage</v>
      </c>
      <c r="B189" s="110"/>
      <c r="C189" s="110"/>
      <c r="D189" s="110"/>
      <c r="E189" s="110"/>
      <c r="F189" s="149"/>
    </row>
    <row r="190" spans="1:6" ht="45" customHeight="1" x14ac:dyDescent="0.35">
      <c r="A190" s="150" t="str">
        <f ca="1">Translations!$A$14</f>
        <v>Insert latest results</v>
      </c>
      <c r="B190" s="171">
        <v>0.8</v>
      </c>
      <c r="C190" s="101" t="str">
        <f ca="1">Translations!$A$15</f>
        <v>Year</v>
      </c>
      <c r="D190" s="23">
        <v>2022</v>
      </c>
      <c r="E190" s="102" t="str">
        <f ca="1">Translations!$A$16</f>
        <v>Data source</v>
      </c>
      <c r="F190" s="132"/>
    </row>
    <row r="191" spans="1:6" ht="45" customHeight="1" x14ac:dyDescent="0.35">
      <c r="A191" s="151" t="str">
        <f ca="1">Translations!$A$17</f>
        <v>Comments</v>
      </c>
      <c r="B191" s="224" t="s">
        <v>1075</v>
      </c>
      <c r="C191" s="225"/>
      <c r="D191" s="225"/>
      <c r="E191" s="225"/>
      <c r="F191" s="226"/>
    </row>
    <row r="192" spans="1:6" ht="45" customHeight="1" x14ac:dyDescent="0.35">
      <c r="A192" s="231"/>
      <c r="B192" s="229"/>
      <c r="C192" s="101" t="str">
        <f ca="1">Translations!$A$18</f>
        <v>Year 1</v>
      </c>
      <c r="D192" s="101" t="str">
        <f ca="1">Translations!$A$19</f>
        <v>Year 2</v>
      </c>
      <c r="E192" s="101" t="str">
        <f ca="1">Translations!$A$20</f>
        <v>Year 3</v>
      </c>
      <c r="F192" s="227" t="str">
        <f ca="1">Translations!$A$23</f>
        <v>Comments / Assumptions</v>
      </c>
    </row>
    <row r="193" spans="1:6" ht="45" customHeight="1" x14ac:dyDescent="0.35">
      <c r="A193" s="232"/>
      <c r="B193" s="230"/>
      <c r="C193" s="120">
        <v>2024</v>
      </c>
      <c r="D193" s="120">
        <v>2025</v>
      </c>
      <c r="E193" s="120">
        <v>2026</v>
      </c>
      <c r="F193" s="228"/>
    </row>
    <row r="194" spans="1:6" ht="17.5" customHeight="1" x14ac:dyDescent="0.35">
      <c r="A194" s="148" t="str">
        <f ca="1">Translations!$A$24</f>
        <v>Current estimated country need</v>
      </c>
      <c r="B194" s="112"/>
      <c r="C194" s="112"/>
      <c r="D194" s="112"/>
      <c r="E194" s="112"/>
      <c r="F194" s="152"/>
    </row>
    <row r="195" spans="1:6" ht="45" customHeight="1" x14ac:dyDescent="0.35">
      <c r="A195" s="153" t="str">
        <f ca="1">Translations!$A$25</f>
        <v>A. Total estimated number of CHWs needed by year</v>
      </c>
      <c r="B195" s="105" t="s">
        <v>5</v>
      </c>
      <c r="C195" s="44">
        <v>8000</v>
      </c>
      <c r="D195" s="44">
        <v>9000</v>
      </c>
      <c r="E195" s="44">
        <v>10000</v>
      </c>
      <c r="F195" s="154" t="s">
        <v>1080</v>
      </c>
    </row>
    <row r="196" spans="1:6" ht="45" customHeight="1" x14ac:dyDescent="0.35">
      <c r="A196" s="220" t="str">
        <f ca="1">Translations!$A$26</f>
        <v>B. Country targets for number of CHWs needed per NSP or agreed number</v>
      </c>
      <c r="B196" s="106" t="s">
        <v>5</v>
      </c>
      <c r="C196" s="44">
        <v>6000</v>
      </c>
      <c r="D196" s="44">
        <v>8000</v>
      </c>
      <c r="E196" s="44">
        <v>10000</v>
      </c>
      <c r="F196" s="169" t="s">
        <v>1084</v>
      </c>
    </row>
    <row r="197" spans="1:6" ht="45" customHeight="1" x14ac:dyDescent="0.35">
      <c r="A197" s="221"/>
      <c r="B197" s="106" t="s">
        <v>11</v>
      </c>
      <c r="C197" s="107">
        <f>IF(C196=0,"",+C196/C195)</f>
        <v>0.75</v>
      </c>
      <c r="D197" s="107">
        <f t="shared" ref="D197:E197" si="63">IF(D196=0,"",+D196/D195)</f>
        <v>0.88888888888888884</v>
      </c>
      <c r="E197" s="107">
        <f t="shared" si="63"/>
        <v>1</v>
      </c>
      <c r="F197" s="170"/>
    </row>
    <row r="198" spans="1:6" ht="17.5" customHeight="1" x14ac:dyDescent="0.35">
      <c r="A198" s="148" t="str">
        <f ca="1">Translations!$A$27</f>
        <v>Country target already covered</v>
      </c>
      <c r="B198" s="112"/>
      <c r="C198" s="112"/>
      <c r="D198" s="112"/>
      <c r="E198" s="112"/>
      <c r="F198" s="152"/>
    </row>
    <row r="199" spans="1:6" ht="45" customHeight="1" x14ac:dyDescent="0.35">
      <c r="A199" s="220" t="str">
        <f ca="1">Translations!$A$87</f>
        <v>C1. Number of CHWs to be provided commodities through domestic resources</v>
      </c>
      <c r="B199" s="105" t="s">
        <v>5</v>
      </c>
      <c r="C199" s="44">
        <v>0</v>
      </c>
      <c r="D199" s="44">
        <v>0</v>
      </c>
      <c r="E199" s="44">
        <v>0</v>
      </c>
      <c r="F199" s="222" t="s">
        <v>1079</v>
      </c>
    </row>
    <row r="200" spans="1:6" ht="45" customHeight="1" x14ac:dyDescent="0.35">
      <c r="A200" s="221"/>
      <c r="B200" s="105" t="s">
        <v>11</v>
      </c>
      <c r="C200" s="107" t="str">
        <f>IF(C199=0,"",+C199/C196)</f>
        <v/>
      </c>
      <c r="D200" s="107" t="str">
        <f t="shared" ref="D200:E200" si="64">IF(D199=0,"",+D199/D196)</f>
        <v/>
      </c>
      <c r="E200" s="107" t="str">
        <f t="shared" si="64"/>
        <v/>
      </c>
      <c r="F200" s="223"/>
    </row>
    <row r="201" spans="1:6" ht="45" customHeight="1" x14ac:dyDescent="0.35">
      <c r="A201" s="220" t="str">
        <f ca="1">Translations!$A$88</f>
        <v>C2. Number of CHWs to be provided commodities through non-Global Fund external resources</v>
      </c>
      <c r="B201" s="105" t="s">
        <v>5</v>
      </c>
      <c r="C201" s="44">
        <v>2000</v>
      </c>
      <c r="D201" s="44">
        <v>2000</v>
      </c>
      <c r="E201" s="44">
        <v>2000</v>
      </c>
      <c r="F201" s="222" t="s">
        <v>1082</v>
      </c>
    </row>
    <row r="202" spans="1:6" ht="45" customHeight="1" x14ac:dyDescent="0.35">
      <c r="A202" s="221"/>
      <c r="B202" s="105" t="s">
        <v>11</v>
      </c>
      <c r="C202" s="107">
        <f>IF(C201=0,"",+C201/C196)</f>
        <v>0.33333333333333331</v>
      </c>
      <c r="D202" s="107">
        <f t="shared" ref="D202:E202" si="65">IF(D201=0,"",+D201/D196)</f>
        <v>0.25</v>
      </c>
      <c r="E202" s="107">
        <f t="shared" si="65"/>
        <v>0.2</v>
      </c>
      <c r="F202" s="223"/>
    </row>
    <row r="203" spans="1:6" ht="45" customHeight="1" x14ac:dyDescent="0.35">
      <c r="A203" s="220" t="str">
        <f ca="1">Translations!$A$89</f>
        <v>C. Number of CHWs to be provided commodities through domestic + non-Global Fund external resources</v>
      </c>
      <c r="B203" s="105" t="s">
        <v>5</v>
      </c>
      <c r="C203" s="108">
        <f>+C199+C201</f>
        <v>2000</v>
      </c>
      <c r="D203" s="108">
        <f>+D199+D201</f>
        <v>2000</v>
      </c>
      <c r="E203" s="108">
        <f>+E199+E201</f>
        <v>2000</v>
      </c>
      <c r="F203" s="222" t="s">
        <v>1079</v>
      </c>
    </row>
    <row r="204" spans="1:6" ht="45" customHeight="1" x14ac:dyDescent="0.35">
      <c r="A204" s="221"/>
      <c r="B204" s="105" t="s">
        <v>11</v>
      </c>
      <c r="C204" s="107">
        <f>IF(C203=0,"",+C203/C196)</f>
        <v>0.33333333333333331</v>
      </c>
      <c r="D204" s="107">
        <f t="shared" ref="D204:E204" si="66">IF(D203=0,"",+D203/D196)</f>
        <v>0.25</v>
      </c>
      <c r="E204" s="107">
        <f t="shared" si="66"/>
        <v>0.2</v>
      </c>
      <c r="F204" s="223"/>
    </row>
    <row r="205" spans="1:6" ht="17.5" customHeight="1" x14ac:dyDescent="0.35">
      <c r="A205" s="148" t="str">
        <f ca="1">Translations!$A$31</f>
        <v>Programmatic gap</v>
      </c>
      <c r="B205" s="112"/>
      <c r="C205" s="112"/>
      <c r="D205" s="112"/>
      <c r="E205" s="112"/>
      <c r="F205" s="152"/>
    </row>
    <row r="206" spans="1:6" ht="45" customHeight="1" x14ac:dyDescent="0.35">
      <c r="A206" s="220" t="str">
        <f ca="1">Translations!$A$32</f>
        <v>D. Expected annual gap in meeting the target: B - C</v>
      </c>
      <c r="B206" s="105" t="s">
        <v>5</v>
      </c>
      <c r="C206" s="108">
        <f>+C196-(C203)</f>
        <v>4000</v>
      </c>
      <c r="D206" s="108">
        <f t="shared" ref="D206:E206" si="67">+D196-(D203)</f>
        <v>6000</v>
      </c>
      <c r="E206" s="108">
        <f t="shared" si="67"/>
        <v>8000</v>
      </c>
      <c r="F206" s="222"/>
    </row>
    <row r="207" spans="1:6" ht="45" customHeight="1" x14ac:dyDescent="0.35">
      <c r="A207" s="221"/>
      <c r="B207" s="105" t="s">
        <v>11</v>
      </c>
      <c r="C207" s="107">
        <f>IF(C206=0,"",+C206/C196)</f>
        <v>0.66666666666666663</v>
      </c>
      <c r="D207" s="107">
        <f t="shared" ref="D207:E207" si="68">IF(D206=0,"",+D206/D196)</f>
        <v>0.75</v>
      </c>
      <c r="E207" s="107">
        <f t="shared" si="68"/>
        <v>0.8</v>
      </c>
      <c r="F207" s="223"/>
    </row>
    <row r="208" spans="1:6" ht="17.5" customHeight="1" x14ac:dyDescent="0.35">
      <c r="A208" s="148" t="str">
        <f ca="1">Translations!$A$33</f>
        <v>Country target covered with the allocation amount</v>
      </c>
      <c r="B208" s="103"/>
      <c r="C208" s="103"/>
      <c r="D208" s="103"/>
      <c r="E208" s="103"/>
      <c r="F208" s="124"/>
    </row>
    <row r="209" spans="1:6" ht="45" customHeight="1" x14ac:dyDescent="0.35">
      <c r="A209" s="220" t="str">
        <f ca="1">Translations!$A$90</f>
        <v>E. Number of CHWs to be provided commodities through the allocation amount</v>
      </c>
      <c r="B209" s="106" t="s">
        <v>5</v>
      </c>
      <c r="C209" s="44">
        <v>4000</v>
      </c>
      <c r="D209" s="44">
        <v>6000</v>
      </c>
      <c r="E209" s="44">
        <v>8000</v>
      </c>
      <c r="F209" s="222" t="s">
        <v>1076</v>
      </c>
    </row>
    <row r="210" spans="1:6" ht="45" customHeight="1" x14ac:dyDescent="0.35">
      <c r="A210" s="221"/>
      <c r="B210" s="106" t="s">
        <v>11</v>
      </c>
      <c r="C210" s="107">
        <f>IF(C209=0,"",+C209/C196)</f>
        <v>0.66666666666666663</v>
      </c>
      <c r="D210" s="107">
        <f t="shared" ref="D210:E210" si="69">IF(D209=0,"",+D209/D196)</f>
        <v>0.75</v>
      </c>
      <c r="E210" s="107">
        <f t="shared" si="69"/>
        <v>0.8</v>
      </c>
      <c r="F210" s="223"/>
    </row>
    <row r="211" spans="1:6" ht="45" customHeight="1" x14ac:dyDescent="0.35">
      <c r="A211" s="220" t="str">
        <f ca="1">Translations!$A$91</f>
        <v>F. Number of CHWs to be provided commodities all sources: C+E</v>
      </c>
      <c r="B211" s="106" t="s">
        <v>5</v>
      </c>
      <c r="C211" s="108">
        <f>+C209+C203</f>
        <v>6000</v>
      </c>
      <c r="D211" s="108">
        <f>+D209+D203</f>
        <v>8000</v>
      </c>
      <c r="E211" s="108">
        <f>+E209+E203</f>
        <v>10000</v>
      </c>
      <c r="F211" s="222"/>
    </row>
    <row r="212" spans="1:6" ht="45" customHeight="1" x14ac:dyDescent="0.35">
      <c r="A212" s="221"/>
      <c r="B212" s="106" t="s">
        <v>11</v>
      </c>
      <c r="C212" s="107">
        <f>IF(C211=0,"",+C211/C196)</f>
        <v>1</v>
      </c>
      <c r="D212" s="107">
        <f t="shared" ref="D212:E212" si="70">IF(D211=0,"",+D211/D196)</f>
        <v>1</v>
      </c>
      <c r="E212" s="107">
        <f t="shared" si="70"/>
        <v>1</v>
      </c>
      <c r="F212" s="223"/>
    </row>
    <row r="213" spans="1:6" ht="45" customHeight="1" x14ac:dyDescent="0.35">
      <c r="A213" s="220" t="str">
        <f ca="1">Translations!$A$36</f>
        <v>G. Remaining gap to country target: B - F</v>
      </c>
      <c r="B213" s="106" t="s">
        <v>5</v>
      </c>
      <c r="C213" s="108">
        <f>+C196-(C211)</f>
        <v>0</v>
      </c>
      <c r="D213" s="108">
        <f t="shared" ref="D213:E213" si="71">+D196-(D211)</f>
        <v>0</v>
      </c>
      <c r="E213" s="108">
        <f t="shared" si="71"/>
        <v>0</v>
      </c>
      <c r="F213" s="222"/>
    </row>
    <row r="214" spans="1:6" ht="45" customHeight="1" x14ac:dyDescent="0.35">
      <c r="A214" s="221"/>
      <c r="B214" s="106" t="s">
        <v>11</v>
      </c>
      <c r="C214" s="107" t="str">
        <f>IF(C213=0,"",+C213/C196)</f>
        <v/>
      </c>
      <c r="D214" s="107" t="str">
        <f t="shared" ref="D214:E214" si="72">IF(D213=0,"",+D213/D196)</f>
        <v/>
      </c>
      <c r="E214" s="107" t="str">
        <f t="shared" si="72"/>
        <v/>
      </c>
      <c r="F214" s="223"/>
    </row>
    <row r="215" spans="1:6" x14ac:dyDescent="0.35">
      <c r="A215" s="119"/>
    </row>
    <row r="216" spans="1:6" x14ac:dyDescent="0.35">
      <c r="A216" s="119"/>
    </row>
    <row r="217" spans="1:6" ht="30" customHeight="1" x14ac:dyDescent="0.35">
      <c r="A217" s="145" t="str">
        <f ca="1">Translations!A42</f>
        <v xml:space="preserve">CHW Programmatic Gap Table 8 - Coverage of referral / counter-referral costs </v>
      </c>
      <c r="B217" s="146"/>
      <c r="C217" s="146"/>
      <c r="D217" s="146"/>
      <c r="E217" s="146"/>
      <c r="F217" s="147"/>
    </row>
    <row r="218" spans="1:6" ht="45" customHeight="1" x14ac:dyDescent="0.35">
      <c r="A218" s="99" t="str">
        <f ca="1">Translations!$A$12</f>
        <v>Selected coverage indicator</v>
      </c>
      <c r="B218" s="217" t="str">
        <f ca="1">'RSSH drop-down'!B11</f>
        <v>Percentage of CHWs to be supported for referral / counter-referral</v>
      </c>
      <c r="C218" s="218"/>
      <c r="D218" s="218"/>
      <c r="E218" s="218"/>
      <c r="F218" s="219"/>
    </row>
    <row r="219" spans="1:6" ht="17.5" customHeight="1" x14ac:dyDescent="0.35">
      <c r="A219" s="148" t="str">
        <f ca="1">Translations!$A$13</f>
        <v>Current national coverage</v>
      </c>
      <c r="B219" s="110"/>
      <c r="C219" s="110"/>
      <c r="D219" s="110"/>
      <c r="E219" s="110"/>
      <c r="F219" s="149"/>
    </row>
    <row r="220" spans="1:6" ht="45" customHeight="1" x14ac:dyDescent="0.35">
      <c r="A220" s="150" t="str">
        <f ca="1">Translations!$A$14</f>
        <v>Insert latest results</v>
      </c>
      <c r="B220" s="171">
        <v>0.2</v>
      </c>
      <c r="C220" s="99" t="str">
        <f ca="1">Translations!$A$15</f>
        <v>Year</v>
      </c>
      <c r="D220" s="23">
        <v>2022</v>
      </c>
      <c r="E220" s="100" t="str">
        <f ca="1">Translations!$A$16</f>
        <v>Data source</v>
      </c>
      <c r="F220" s="132"/>
    </row>
    <row r="221" spans="1:6" ht="45" customHeight="1" x14ac:dyDescent="0.35">
      <c r="A221" s="151" t="str">
        <f ca="1">Translations!$A$17</f>
        <v>Comments</v>
      </c>
      <c r="B221" s="224" t="s">
        <v>1075</v>
      </c>
      <c r="C221" s="225"/>
      <c r="D221" s="225"/>
      <c r="E221" s="225"/>
      <c r="F221" s="226"/>
    </row>
    <row r="222" spans="1:6" ht="45" customHeight="1" x14ac:dyDescent="0.35">
      <c r="A222" s="231"/>
      <c r="B222" s="229"/>
      <c r="C222" s="101" t="str">
        <f ca="1">Translations!$A$18</f>
        <v>Year 1</v>
      </c>
      <c r="D222" s="101" t="str">
        <f ca="1">Translations!$A$19</f>
        <v>Year 2</v>
      </c>
      <c r="E222" s="101" t="str">
        <f ca="1">Translations!$A$20</f>
        <v>Year 3</v>
      </c>
      <c r="F222" s="227" t="str">
        <f ca="1">Translations!$A$23</f>
        <v>Comments / Assumptions</v>
      </c>
    </row>
    <row r="223" spans="1:6" ht="45" customHeight="1" x14ac:dyDescent="0.35">
      <c r="A223" s="232"/>
      <c r="B223" s="230"/>
      <c r="C223" s="120" t="str">
        <f ca="1">Translations!$A$22</f>
        <v>Insert year</v>
      </c>
      <c r="D223" s="120" t="str">
        <f ca="1">Translations!$A$22</f>
        <v>Insert year</v>
      </c>
      <c r="E223" s="120" t="str">
        <f ca="1">Translations!$A$22</f>
        <v>Insert year</v>
      </c>
      <c r="F223" s="228"/>
    </row>
    <row r="224" spans="1:6" ht="17.5" customHeight="1" x14ac:dyDescent="0.35">
      <c r="A224" s="148" t="str">
        <f ca="1">Translations!$A$24</f>
        <v>Current estimated country need</v>
      </c>
      <c r="B224" s="112"/>
      <c r="C224" s="112"/>
      <c r="D224" s="112"/>
      <c r="E224" s="112"/>
      <c r="F224" s="152"/>
    </row>
    <row r="225" spans="1:6" ht="45" customHeight="1" x14ac:dyDescent="0.35">
      <c r="A225" s="153" t="str">
        <f ca="1">Translations!$A$25</f>
        <v>A. Total estimated number of CHWs needed by year</v>
      </c>
      <c r="B225" s="105" t="s">
        <v>5</v>
      </c>
      <c r="C225" s="44">
        <v>8000</v>
      </c>
      <c r="D225" s="44">
        <v>9000</v>
      </c>
      <c r="E225" s="44">
        <v>10000</v>
      </c>
      <c r="F225" s="154" t="s">
        <v>1080</v>
      </c>
    </row>
    <row r="226" spans="1:6" ht="45" customHeight="1" x14ac:dyDescent="0.35">
      <c r="A226" s="220" t="str">
        <f ca="1">Translations!$A$26</f>
        <v>B. Country targets for number of CHWs needed per NSP or agreed number</v>
      </c>
      <c r="B226" s="106" t="s">
        <v>5</v>
      </c>
      <c r="C226" s="44">
        <v>6000</v>
      </c>
      <c r="D226" s="44">
        <v>8000</v>
      </c>
      <c r="E226" s="44">
        <v>10000</v>
      </c>
      <c r="F226" s="169" t="s">
        <v>1084</v>
      </c>
    </row>
    <row r="227" spans="1:6" ht="45" customHeight="1" x14ac:dyDescent="0.35">
      <c r="A227" s="221"/>
      <c r="B227" s="106" t="s">
        <v>11</v>
      </c>
      <c r="C227" s="107">
        <f>IF(C226=0,"",+C226/C225)</f>
        <v>0.75</v>
      </c>
      <c r="D227" s="107">
        <f t="shared" ref="D227:E227" si="73">IF(D226=0,"",+D226/D225)</f>
        <v>0.88888888888888884</v>
      </c>
      <c r="E227" s="107">
        <f t="shared" si="73"/>
        <v>1</v>
      </c>
      <c r="F227" s="170"/>
    </row>
    <row r="228" spans="1:6" ht="17.5" customHeight="1" x14ac:dyDescent="0.35">
      <c r="A228" s="148" t="str">
        <f ca="1">Translations!$A$27</f>
        <v>Country target already covered</v>
      </c>
      <c r="B228" s="112"/>
      <c r="C228" s="112"/>
      <c r="D228" s="112"/>
      <c r="E228" s="112"/>
      <c r="F228" s="152"/>
    </row>
    <row r="229" spans="1:6" ht="45" customHeight="1" x14ac:dyDescent="0.35">
      <c r="A229" s="220" t="str">
        <f ca="1">Translations!$A$93</f>
        <v>C1. Number of CHWs to be supported for referral / counter-referral through domestic resources</v>
      </c>
      <c r="B229" s="105" t="s">
        <v>5</v>
      </c>
      <c r="C229" s="44">
        <v>0</v>
      </c>
      <c r="D229" s="44">
        <v>0</v>
      </c>
      <c r="E229" s="44">
        <v>0</v>
      </c>
      <c r="F229" s="222" t="s">
        <v>1079</v>
      </c>
    </row>
    <row r="230" spans="1:6" ht="45" customHeight="1" x14ac:dyDescent="0.35">
      <c r="A230" s="221"/>
      <c r="B230" s="105" t="s">
        <v>11</v>
      </c>
      <c r="C230" s="107" t="str">
        <f>IF(C229=0,"",+C229/C226)</f>
        <v/>
      </c>
      <c r="D230" s="107" t="str">
        <f t="shared" ref="D230:E230" si="74">IF(D229=0,"",+D229/D226)</f>
        <v/>
      </c>
      <c r="E230" s="107" t="str">
        <f t="shared" si="74"/>
        <v/>
      </c>
      <c r="F230" s="223"/>
    </row>
    <row r="231" spans="1:6" ht="45" customHeight="1" x14ac:dyDescent="0.35">
      <c r="A231" s="220" t="str">
        <f ca="1">Translations!$A$94</f>
        <v>C2. Number of CHWs to be supported for referral / counter-referral through non-Global Fund external resources</v>
      </c>
      <c r="B231" s="105" t="s">
        <v>5</v>
      </c>
      <c r="C231" s="44">
        <v>2000</v>
      </c>
      <c r="D231" s="44">
        <v>2000</v>
      </c>
      <c r="E231" s="44">
        <v>2000</v>
      </c>
      <c r="F231" s="222" t="s">
        <v>1082</v>
      </c>
    </row>
    <row r="232" spans="1:6" ht="45" customHeight="1" x14ac:dyDescent="0.35">
      <c r="A232" s="221"/>
      <c r="B232" s="105" t="s">
        <v>11</v>
      </c>
      <c r="C232" s="107">
        <f>IF(C231=0,"",+C231/C226)</f>
        <v>0.33333333333333331</v>
      </c>
      <c r="D232" s="107">
        <f t="shared" ref="D232:E232" si="75">IF(D231=0,"",+D231/D226)</f>
        <v>0.25</v>
      </c>
      <c r="E232" s="107">
        <f t="shared" si="75"/>
        <v>0.2</v>
      </c>
      <c r="F232" s="223"/>
    </row>
    <row r="233" spans="1:6" ht="45" customHeight="1" x14ac:dyDescent="0.35">
      <c r="A233" s="220" t="str">
        <f ca="1">Translations!$A$95</f>
        <v>C. Number of CHWs to be supported for referral / counter-referral through domestic + non-Global Fund external resources</v>
      </c>
      <c r="B233" s="105" t="s">
        <v>5</v>
      </c>
      <c r="C233" s="108">
        <f>+C229+C231</f>
        <v>2000</v>
      </c>
      <c r="D233" s="108">
        <f>+D229+D231</f>
        <v>2000</v>
      </c>
      <c r="E233" s="108">
        <f>+E229+E231</f>
        <v>2000</v>
      </c>
      <c r="F233" s="222" t="s">
        <v>1079</v>
      </c>
    </row>
    <row r="234" spans="1:6" ht="45" customHeight="1" x14ac:dyDescent="0.35">
      <c r="A234" s="221"/>
      <c r="B234" s="105" t="s">
        <v>11</v>
      </c>
      <c r="C234" s="107">
        <f>IF(C233=0,"",+C233/C226)</f>
        <v>0.33333333333333331</v>
      </c>
      <c r="D234" s="107">
        <f t="shared" ref="D234:E234" si="76">IF(D233=0,"",+D233/D226)</f>
        <v>0.25</v>
      </c>
      <c r="E234" s="107">
        <f t="shared" si="76"/>
        <v>0.2</v>
      </c>
      <c r="F234" s="223"/>
    </row>
    <row r="235" spans="1:6" ht="17.5" customHeight="1" x14ac:dyDescent="0.35">
      <c r="A235" s="148" t="str">
        <f ca="1">Translations!$A$31</f>
        <v>Programmatic gap</v>
      </c>
      <c r="B235" s="112"/>
      <c r="C235" s="112"/>
      <c r="D235" s="112"/>
      <c r="E235" s="112"/>
      <c r="F235" s="152"/>
    </row>
    <row r="236" spans="1:6" ht="45" customHeight="1" x14ac:dyDescent="0.35">
      <c r="A236" s="220" t="str">
        <f ca="1">Translations!$A$32</f>
        <v>D. Expected annual gap in meeting the target: B - C</v>
      </c>
      <c r="B236" s="105" t="s">
        <v>5</v>
      </c>
      <c r="C236" s="108">
        <f>+C226-(C233)</f>
        <v>4000</v>
      </c>
      <c r="D236" s="108">
        <f t="shared" ref="D236:E236" si="77">+D226-(D233)</f>
        <v>6000</v>
      </c>
      <c r="E236" s="108">
        <f t="shared" si="77"/>
        <v>8000</v>
      </c>
      <c r="F236" s="222"/>
    </row>
    <row r="237" spans="1:6" ht="45" customHeight="1" x14ac:dyDescent="0.35">
      <c r="A237" s="221"/>
      <c r="B237" s="105" t="s">
        <v>11</v>
      </c>
      <c r="C237" s="107">
        <f>IF(C236=0,"",+C236/C226)</f>
        <v>0.66666666666666663</v>
      </c>
      <c r="D237" s="107">
        <f t="shared" ref="D237:E237" si="78">IF(D236=0,"",+D236/D226)</f>
        <v>0.75</v>
      </c>
      <c r="E237" s="107">
        <f t="shared" si="78"/>
        <v>0.8</v>
      </c>
      <c r="F237" s="223"/>
    </row>
    <row r="238" spans="1:6" ht="17.5" customHeight="1" x14ac:dyDescent="0.35">
      <c r="A238" s="148" t="str">
        <f ca="1">Translations!$A$33</f>
        <v>Country target covered with the allocation amount</v>
      </c>
      <c r="B238" s="103"/>
      <c r="C238" s="103"/>
      <c r="D238" s="103"/>
      <c r="E238" s="103"/>
      <c r="F238" s="124"/>
    </row>
    <row r="239" spans="1:6" ht="45" customHeight="1" x14ac:dyDescent="0.35">
      <c r="A239" s="220" t="str">
        <f ca="1">Translations!$A$96</f>
        <v>E. Number of CHWs to be supported for referral / counter-referral through the allocation amount</v>
      </c>
      <c r="B239" s="106" t="s">
        <v>5</v>
      </c>
      <c r="C239" s="44">
        <v>4000</v>
      </c>
      <c r="D239" s="44">
        <v>6000</v>
      </c>
      <c r="E239" s="44">
        <v>8000</v>
      </c>
      <c r="F239" s="222" t="s">
        <v>1076</v>
      </c>
    </row>
    <row r="240" spans="1:6" ht="45" customHeight="1" x14ac:dyDescent="0.35">
      <c r="A240" s="221"/>
      <c r="B240" s="106" t="s">
        <v>11</v>
      </c>
      <c r="C240" s="107">
        <f>IF(C239=0,"",+C239/C226)</f>
        <v>0.66666666666666663</v>
      </c>
      <c r="D240" s="107">
        <f t="shared" ref="D240:E240" si="79">IF(D239=0,"",+D239/D226)</f>
        <v>0.75</v>
      </c>
      <c r="E240" s="107">
        <f t="shared" si="79"/>
        <v>0.8</v>
      </c>
      <c r="F240" s="223"/>
    </row>
    <row r="241" spans="1:6" ht="45" customHeight="1" x14ac:dyDescent="0.35">
      <c r="A241" s="220" t="str">
        <f ca="1">Translations!$A$97</f>
        <v>F. Number of CHWs to be supported for referral / counter-referral through all sources: C+E</v>
      </c>
      <c r="B241" s="106" t="s">
        <v>5</v>
      </c>
      <c r="C241" s="108">
        <f>+C239+C233</f>
        <v>6000</v>
      </c>
      <c r="D241" s="108">
        <f t="shared" ref="D241:E241" si="80">+D239+D233</f>
        <v>8000</v>
      </c>
      <c r="E241" s="108">
        <f t="shared" si="80"/>
        <v>10000</v>
      </c>
      <c r="F241" s="222"/>
    </row>
    <row r="242" spans="1:6" ht="45" customHeight="1" x14ac:dyDescent="0.35">
      <c r="A242" s="221"/>
      <c r="B242" s="106" t="s">
        <v>11</v>
      </c>
      <c r="C242" s="107">
        <f>IF(C241=0,"",+C241/C226)</f>
        <v>1</v>
      </c>
      <c r="D242" s="107">
        <f t="shared" ref="D242:E242" si="81">IF(D241=0,"",+D241/D226)</f>
        <v>1</v>
      </c>
      <c r="E242" s="107">
        <f t="shared" si="81"/>
        <v>1</v>
      </c>
      <c r="F242" s="223"/>
    </row>
    <row r="243" spans="1:6" ht="45" customHeight="1" x14ac:dyDescent="0.35">
      <c r="A243" s="220" t="str">
        <f ca="1">Translations!$A$36</f>
        <v>G. Remaining gap to country target: B - F</v>
      </c>
      <c r="B243" s="106" t="s">
        <v>5</v>
      </c>
      <c r="C243" s="108">
        <f>+C226-(C241)</f>
        <v>0</v>
      </c>
      <c r="D243" s="108">
        <f t="shared" ref="D243:E243" si="82">+D226-(D241)</f>
        <v>0</v>
      </c>
      <c r="E243" s="108">
        <f t="shared" si="82"/>
        <v>0</v>
      </c>
      <c r="F243" s="222"/>
    </row>
    <row r="244" spans="1:6" ht="45" customHeight="1" x14ac:dyDescent="0.35">
      <c r="A244" s="221"/>
      <c r="B244" s="106" t="s">
        <v>11</v>
      </c>
      <c r="C244" s="107" t="str">
        <f>IF(C243=0,"",+C243/C226)</f>
        <v/>
      </c>
      <c r="D244" s="107" t="str">
        <f t="shared" ref="D244:E244" si="83">IF(D243=0,"",+D243/D226)</f>
        <v/>
      </c>
      <c r="E244" s="107" t="str">
        <f t="shared" si="83"/>
        <v/>
      </c>
      <c r="F244" s="223"/>
    </row>
    <row r="245" spans="1:6" x14ac:dyDescent="0.35">
      <c r="A245" s="119"/>
    </row>
    <row r="246" spans="1:6" x14ac:dyDescent="0.35">
      <c r="A246" s="119"/>
    </row>
    <row r="247" spans="1:6" s="115" customFormat="1" ht="30" customHeight="1" x14ac:dyDescent="0.45">
      <c r="A247" s="145" t="str">
        <f ca="1">Translations!$A43</f>
        <v>CHW Programmatic Gap Table 9 - Coverage of Health management information system, surveillance and M&amp;E costs</v>
      </c>
      <c r="B247" s="146"/>
      <c r="C247" s="146"/>
      <c r="D247" s="146"/>
      <c r="E247" s="146"/>
      <c r="F247" s="147"/>
    </row>
    <row r="248" spans="1:6" ht="45" customHeight="1" x14ac:dyDescent="0.35">
      <c r="A248" s="99" t="str">
        <f ca="1">Translations!$A$12</f>
        <v>Selected coverage indicator</v>
      </c>
      <c r="B248" s="217" t="str">
        <f ca="1">'RSSH drop-down'!B12</f>
        <v>Percentage of CHWs to be supported with Health management information system, surveillance and M&amp;E</v>
      </c>
      <c r="C248" s="218"/>
      <c r="D248" s="218"/>
      <c r="E248" s="218"/>
      <c r="F248" s="219"/>
    </row>
    <row r="249" spans="1:6" ht="17.5" customHeight="1" x14ac:dyDescent="0.35">
      <c r="A249" s="148" t="str">
        <f ca="1">Translations!$A$13</f>
        <v>Current national coverage</v>
      </c>
      <c r="B249" s="110"/>
      <c r="C249" s="110"/>
      <c r="D249" s="110"/>
      <c r="E249" s="110"/>
      <c r="F249" s="149"/>
    </row>
    <row r="250" spans="1:6" ht="45" customHeight="1" x14ac:dyDescent="0.35">
      <c r="A250" s="150" t="str">
        <f ca="1">Translations!$A$14</f>
        <v>Insert latest results</v>
      </c>
      <c r="B250" s="171">
        <v>0.8</v>
      </c>
      <c r="C250" s="101" t="str">
        <f ca="1">Translations!$A$15</f>
        <v>Year</v>
      </c>
      <c r="D250" s="23">
        <v>2022</v>
      </c>
      <c r="E250" s="102" t="str">
        <f ca="1">Translations!$A$16</f>
        <v>Data source</v>
      </c>
      <c r="F250" s="132"/>
    </row>
    <row r="251" spans="1:6" ht="45" customHeight="1" x14ac:dyDescent="0.35">
      <c r="A251" s="151" t="str">
        <f ca="1">Translations!$A$17</f>
        <v>Comments</v>
      </c>
      <c r="B251" s="224" t="s">
        <v>1075</v>
      </c>
      <c r="C251" s="225"/>
      <c r="D251" s="225"/>
      <c r="E251" s="225"/>
      <c r="F251" s="226"/>
    </row>
    <row r="252" spans="1:6" ht="45" customHeight="1" x14ac:dyDescent="0.35">
      <c r="A252" s="231"/>
      <c r="B252" s="229"/>
      <c r="C252" s="101" t="str">
        <f ca="1">Translations!$A$18</f>
        <v>Year 1</v>
      </c>
      <c r="D252" s="101" t="str">
        <f ca="1">Translations!$A$19</f>
        <v>Year 2</v>
      </c>
      <c r="E252" s="101" t="str">
        <f ca="1">Translations!$A$20</f>
        <v>Year 3</v>
      </c>
      <c r="F252" s="227" t="str">
        <f ca="1">Translations!$A$23</f>
        <v>Comments / Assumptions</v>
      </c>
    </row>
    <row r="253" spans="1:6" ht="45" customHeight="1" x14ac:dyDescent="0.35">
      <c r="A253" s="232"/>
      <c r="B253" s="230"/>
      <c r="C253" s="120">
        <v>2024</v>
      </c>
      <c r="D253" s="120">
        <v>2025</v>
      </c>
      <c r="E253" s="120">
        <v>2026</v>
      </c>
      <c r="F253" s="228"/>
    </row>
    <row r="254" spans="1:6" ht="17.5" customHeight="1" x14ac:dyDescent="0.35">
      <c r="A254" s="148" t="str">
        <f ca="1">Translations!$A$24</f>
        <v>Current estimated country need</v>
      </c>
      <c r="B254" s="112"/>
      <c r="C254" s="112"/>
      <c r="D254" s="112"/>
      <c r="E254" s="112"/>
      <c r="F254" s="152"/>
    </row>
    <row r="255" spans="1:6" ht="45" customHeight="1" x14ac:dyDescent="0.35">
      <c r="A255" s="153" t="str">
        <f ca="1">Translations!$A$25</f>
        <v>A. Total estimated number of CHWs needed by year</v>
      </c>
      <c r="B255" s="105" t="s">
        <v>5</v>
      </c>
      <c r="C255" s="44">
        <v>8000</v>
      </c>
      <c r="D255" s="44">
        <v>9000</v>
      </c>
      <c r="E255" s="44">
        <v>10000</v>
      </c>
      <c r="F255" s="154" t="s">
        <v>1080</v>
      </c>
    </row>
    <row r="256" spans="1:6" ht="45" customHeight="1" x14ac:dyDescent="0.35">
      <c r="A256" s="220" t="str">
        <f ca="1">Translations!$A$26</f>
        <v>B. Country targets for number of CHWs needed per NSP or agreed number</v>
      </c>
      <c r="B256" s="106" t="s">
        <v>5</v>
      </c>
      <c r="C256" s="44">
        <v>6000</v>
      </c>
      <c r="D256" s="44">
        <v>8000</v>
      </c>
      <c r="E256" s="44">
        <v>10000</v>
      </c>
      <c r="F256" s="169" t="s">
        <v>1084</v>
      </c>
    </row>
    <row r="257" spans="1:6" ht="45" customHeight="1" x14ac:dyDescent="0.35">
      <c r="A257" s="221"/>
      <c r="B257" s="106" t="s">
        <v>11</v>
      </c>
      <c r="C257" s="107">
        <f>IF(C256=0,"",+C256/C255)</f>
        <v>0.75</v>
      </c>
      <c r="D257" s="107">
        <f t="shared" ref="D257:E257" si="84">IF(D256=0,"",+D256/D255)</f>
        <v>0.88888888888888884</v>
      </c>
      <c r="E257" s="107">
        <f t="shared" si="84"/>
        <v>1</v>
      </c>
      <c r="F257" s="170"/>
    </row>
    <row r="258" spans="1:6" ht="17.5" customHeight="1" x14ac:dyDescent="0.35">
      <c r="A258" s="148" t="str">
        <f ca="1">Translations!$A$27</f>
        <v>Country target already covered</v>
      </c>
      <c r="B258" s="112"/>
      <c r="C258" s="112"/>
      <c r="D258" s="112"/>
      <c r="E258" s="112"/>
      <c r="F258" s="152"/>
    </row>
    <row r="259" spans="1:6" ht="45" customHeight="1" x14ac:dyDescent="0.35">
      <c r="A259" s="220" t="str">
        <f ca="1">Translations!$A$99</f>
        <v>C1. Number of CHWs to be supported with Health management information system, surveillance and M&amp;E through domestic resources</v>
      </c>
      <c r="B259" s="105" t="s">
        <v>5</v>
      </c>
      <c r="C259" s="44">
        <v>0</v>
      </c>
      <c r="D259" s="44">
        <v>0</v>
      </c>
      <c r="E259" s="44">
        <v>0</v>
      </c>
      <c r="F259" s="222" t="s">
        <v>1079</v>
      </c>
    </row>
    <row r="260" spans="1:6" ht="45" customHeight="1" x14ac:dyDescent="0.35">
      <c r="A260" s="221"/>
      <c r="B260" s="105" t="s">
        <v>11</v>
      </c>
      <c r="C260" s="107" t="str">
        <f>IF(C259=0,"",+C259/C256)</f>
        <v/>
      </c>
      <c r="D260" s="107" t="str">
        <f t="shared" ref="D260:E260" si="85">IF(D259=0,"",+D259/D256)</f>
        <v/>
      </c>
      <c r="E260" s="107" t="str">
        <f t="shared" si="85"/>
        <v/>
      </c>
      <c r="F260" s="223"/>
    </row>
    <row r="261" spans="1:6" ht="45" customHeight="1" x14ac:dyDescent="0.35">
      <c r="A261" s="220" t="str">
        <f ca="1">Translations!$A$100</f>
        <v>C2. Number of CHWs to be supported with Health management information system, surveillance and M&amp;E through non-Global Fund external resources</v>
      </c>
      <c r="B261" s="105" t="s">
        <v>5</v>
      </c>
      <c r="C261" s="44">
        <v>2000</v>
      </c>
      <c r="D261" s="44">
        <v>2000</v>
      </c>
      <c r="E261" s="44">
        <v>2000</v>
      </c>
      <c r="F261" s="222" t="s">
        <v>1082</v>
      </c>
    </row>
    <row r="262" spans="1:6" ht="45" customHeight="1" x14ac:dyDescent="0.35">
      <c r="A262" s="221"/>
      <c r="B262" s="105" t="s">
        <v>11</v>
      </c>
      <c r="C262" s="107">
        <f>IF(C261=0,"",+C261/C256)</f>
        <v>0.33333333333333331</v>
      </c>
      <c r="D262" s="107">
        <f t="shared" ref="D262:E262" si="86">IF(D261=0,"",+D261/D256)</f>
        <v>0.25</v>
      </c>
      <c r="E262" s="107">
        <f t="shared" si="86"/>
        <v>0.2</v>
      </c>
      <c r="F262" s="223"/>
    </row>
    <row r="263" spans="1:6" ht="45" customHeight="1" x14ac:dyDescent="0.35">
      <c r="A263" s="220" t="str">
        <f ca="1">Translations!$A$101</f>
        <v>C. Number of CHWs to be supported with Health management information system, surveillance and M&amp;E through domestic + non-Global Fund external resources</v>
      </c>
      <c r="B263" s="105" t="s">
        <v>5</v>
      </c>
      <c r="C263" s="108">
        <f>+C259+C261</f>
        <v>2000</v>
      </c>
      <c r="D263" s="108">
        <f>+D259+D261</f>
        <v>2000</v>
      </c>
      <c r="E263" s="108">
        <f>+E259+E261</f>
        <v>2000</v>
      </c>
      <c r="F263" s="222" t="s">
        <v>1079</v>
      </c>
    </row>
    <row r="264" spans="1:6" ht="45" customHeight="1" x14ac:dyDescent="0.35">
      <c r="A264" s="221"/>
      <c r="B264" s="105" t="s">
        <v>11</v>
      </c>
      <c r="C264" s="107">
        <f>IF(C263=0,"",+C263/C256)</f>
        <v>0.33333333333333331</v>
      </c>
      <c r="D264" s="107">
        <f t="shared" ref="D264:E264" si="87">IF(D263=0,"",+D263/D256)</f>
        <v>0.25</v>
      </c>
      <c r="E264" s="107">
        <f t="shared" si="87"/>
        <v>0.2</v>
      </c>
      <c r="F264" s="223"/>
    </row>
    <row r="265" spans="1:6" ht="17.5" customHeight="1" x14ac:dyDescent="0.35">
      <c r="A265" s="148" t="str">
        <f ca="1">Translations!$A$31</f>
        <v>Programmatic gap</v>
      </c>
      <c r="B265" s="112"/>
      <c r="C265" s="112"/>
      <c r="D265" s="112"/>
      <c r="E265" s="112"/>
      <c r="F265" s="152"/>
    </row>
    <row r="266" spans="1:6" ht="45" customHeight="1" x14ac:dyDescent="0.35">
      <c r="A266" s="220" t="str">
        <f ca="1">Translations!$A$32</f>
        <v>D. Expected annual gap in meeting the target: B - C</v>
      </c>
      <c r="B266" s="105" t="s">
        <v>5</v>
      </c>
      <c r="C266" s="108">
        <f>+C256-(C263)</f>
        <v>4000</v>
      </c>
      <c r="D266" s="108">
        <f t="shared" ref="D266:E266" si="88">+D256-(D263)</f>
        <v>6000</v>
      </c>
      <c r="E266" s="108">
        <f t="shared" si="88"/>
        <v>8000</v>
      </c>
      <c r="F266" s="222"/>
    </row>
    <row r="267" spans="1:6" ht="45" customHeight="1" x14ac:dyDescent="0.35">
      <c r="A267" s="221"/>
      <c r="B267" s="105" t="s">
        <v>11</v>
      </c>
      <c r="C267" s="107">
        <f>IF(C266=0,"",+C266/C256)</f>
        <v>0.66666666666666663</v>
      </c>
      <c r="D267" s="107">
        <f t="shared" ref="D267:E267" si="89">IF(D266=0,"",+D266/D256)</f>
        <v>0.75</v>
      </c>
      <c r="E267" s="107">
        <f t="shared" si="89"/>
        <v>0.8</v>
      </c>
      <c r="F267" s="223"/>
    </row>
    <row r="268" spans="1:6" ht="17.5" customHeight="1" x14ac:dyDescent="0.35">
      <c r="A268" s="148" t="str">
        <f ca="1">Translations!$A$33</f>
        <v>Country target covered with the allocation amount</v>
      </c>
      <c r="B268" s="103"/>
      <c r="C268" s="103"/>
      <c r="D268" s="103"/>
      <c r="E268" s="103"/>
      <c r="F268" s="124"/>
    </row>
    <row r="269" spans="1:6" ht="45" customHeight="1" x14ac:dyDescent="0.35">
      <c r="A269" s="220" t="str">
        <f ca="1">Translations!$A$102</f>
        <v>E. Number of CHWs to be supported with Health management information system, surveillance and M&amp;E through the allocation amount</v>
      </c>
      <c r="B269" s="106" t="s">
        <v>5</v>
      </c>
      <c r="C269" s="44">
        <v>4000</v>
      </c>
      <c r="D269" s="44">
        <v>6000</v>
      </c>
      <c r="E269" s="44">
        <v>8000</v>
      </c>
      <c r="F269" s="222" t="s">
        <v>1076</v>
      </c>
    </row>
    <row r="270" spans="1:6" ht="45" customHeight="1" x14ac:dyDescent="0.35">
      <c r="A270" s="221"/>
      <c r="B270" s="106" t="s">
        <v>11</v>
      </c>
      <c r="C270" s="107">
        <f>IF(C269=0,"",+C269/C256)</f>
        <v>0.66666666666666663</v>
      </c>
      <c r="D270" s="107">
        <f t="shared" ref="D270:E270" si="90">IF(D269=0,"",+D269/D256)</f>
        <v>0.75</v>
      </c>
      <c r="E270" s="107">
        <f t="shared" si="90"/>
        <v>0.8</v>
      </c>
      <c r="F270" s="223"/>
    </row>
    <row r="271" spans="1:6" ht="45" customHeight="1" x14ac:dyDescent="0.35">
      <c r="A271" s="220" t="str">
        <f ca="1">Translations!$A$103</f>
        <v>F. Number of CHWs to be supported with Health management information system, surveillance and M&amp;E through all sources: C+E</v>
      </c>
      <c r="B271" s="106" t="s">
        <v>5</v>
      </c>
      <c r="C271" s="108">
        <f>+C269+C263</f>
        <v>6000</v>
      </c>
      <c r="D271" s="108">
        <f t="shared" ref="D271:E271" si="91">+D269+D263</f>
        <v>8000</v>
      </c>
      <c r="E271" s="108">
        <f t="shared" si="91"/>
        <v>10000</v>
      </c>
      <c r="F271" s="222"/>
    </row>
    <row r="272" spans="1:6" ht="45" customHeight="1" x14ac:dyDescent="0.35">
      <c r="A272" s="221"/>
      <c r="B272" s="106" t="s">
        <v>11</v>
      </c>
      <c r="C272" s="107">
        <f>IF(C271=0,"",+C271/C256)</f>
        <v>1</v>
      </c>
      <c r="D272" s="107">
        <f t="shared" ref="D272:E272" si="92">IF(D271=0,"",+D271/D256)</f>
        <v>1</v>
      </c>
      <c r="E272" s="107">
        <f t="shared" si="92"/>
        <v>1</v>
      </c>
      <c r="F272" s="223"/>
    </row>
    <row r="273" spans="1:6" ht="45" customHeight="1" x14ac:dyDescent="0.35">
      <c r="A273" s="220" t="str">
        <f ca="1">Translations!$A$36</f>
        <v>G. Remaining gap to country target: B - F</v>
      </c>
      <c r="B273" s="106" t="s">
        <v>5</v>
      </c>
      <c r="C273" s="108">
        <f>+C256-(C271)</f>
        <v>0</v>
      </c>
      <c r="D273" s="108">
        <f t="shared" ref="D273:E273" si="93">+D256-(D271)</f>
        <v>0</v>
      </c>
      <c r="E273" s="108">
        <f t="shared" si="93"/>
        <v>0</v>
      </c>
      <c r="F273" s="222"/>
    </row>
    <row r="274" spans="1:6" ht="45" customHeight="1" x14ac:dyDescent="0.35">
      <c r="A274" s="221"/>
      <c r="B274" s="106" t="s">
        <v>11</v>
      </c>
      <c r="C274" s="107" t="str">
        <f>IF(C273=0,"",+C273/C256)</f>
        <v/>
      </c>
      <c r="D274" s="107" t="str">
        <f t="shared" ref="D274:E274" si="94">IF(D273=0,"",+D273/D256)</f>
        <v/>
      </c>
      <c r="E274" s="107" t="str">
        <f t="shared" si="94"/>
        <v/>
      </c>
      <c r="F274" s="223"/>
    </row>
    <row r="275" spans="1:6" ht="14.25" customHeight="1" x14ac:dyDescent="0.35">
      <c r="A275" s="244" t="s">
        <v>550</v>
      </c>
      <c r="B275" s="244"/>
      <c r="C275" s="244"/>
      <c r="D275" s="244"/>
      <c r="E275" s="244"/>
      <c r="F275" s="244"/>
    </row>
    <row r="276" spans="1:6" x14ac:dyDescent="0.35">
      <c r="A276" s="244"/>
      <c r="B276" s="244"/>
      <c r="C276" s="244"/>
      <c r="D276" s="244"/>
      <c r="E276" s="244"/>
      <c r="F276" s="244"/>
    </row>
    <row r="277" spans="1:6" x14ac:dyDescent="0.35">
      <c r="A277" s="244"/>
      <c r="B277" s="244"/>
      <c r="C277" s="244"/>
      <c r="D277" s="244"/>
      <c r="E277" s="244"/>
      <c r="F277" s="244"/>
    </row>
    <row r="278" spans="1:6" x14ac:dyDescent="0.35">
      <c r="A278" s="244"/>
      <c r="B278" s="244"/>
      <c r="C278" s="244"/>
      <c r="D278" s="244"/>
      <c r="E278" s="244"/>
      <c r="F278" s="244"/>
    </row>
    <row r="279" spans="1:6" x14ac:dyDescent="0.35">
      <c r="A279" s="244"/>
      <c r="B279" s="244"/>
      <c r="C279" s="244"/>
      <c r="D279" s="244"/>
      <c r="E279" s="244"/>
      <c r="F279" s="244"/>
    </row>
    <row r="280" spans="1:6" x14ac:dyDescent="0.35">
      <c r="A280" s="244"/>
      <c r="B280" s="244"/>
      <c r="C280" s="244"/>
      <c r="D280" s="244"/>
      <c r="E280" s="244"/>
      <c r="F280" s="244"/>
    </row>
    <row r="281" spans="1:6" x14ac:dyDescent="0.35">
      <c r="A281" s="244"/>
      <c r="B281" s="244"/>
      <c r="C281" s="244"/>
      <c r="D281" s="244"/>
      <c r="E281" s="244"/>
      <c r="F281" s="244"/>
    </row>
    <row r="282" spans="1:6" x14ac:dyDescent="0.35">
      <c r="A282" s="244"/>
      <c r="B282" s="244"/>
      <c r="C282" s="244"/>
      <c r="D282" s="244"/>
      <c r="E282" s="244"/>
      <c r="F282" s="244"/>
    </row>
    <row r="283" spans="1:6" x14ac:dyDescent="0.35">
      <c r="A283" s="244"/>
      <c r="B283" s="244"/>
      <c r="C283" s="244"/>
      <c r="D283" s="244"/>
      <c r="E283" s="244"/>
      <c r="F283" s="244"/>
    </row>
    <row r="284" spans="1:6" x14ac:dyDescent="0.35">
      <c r="A284" s="244"/>
      <c r="B284" s="244"/>
      <c r="C284" s="244"/>
      <c r="D284" s="244"/>
      <c r="E284" s="244"/>
      <c r="F284" s="244"/>
    </row>
    <row r="285" spans="1:6" x14ac:dyDescent="0.35">
      <c r="A285" s="244"/>
      <c r="B285" s="244"/>
      <c r="C285" s="244"/>
      <c r="D285" s="244"/>
      <c r="E285" s="244"/>
      <c r="F285" s="244"/>
    </row>
  </sheetData>
  <sheetProtection algorithmName="SHA-512" hashValue="wP5p05xG/WJrzSLxG4nO8l9M9kUfZSMGiDTAuC7s3imDXtxXeYhnPn/yQp3QR6P3gZtEr6t3GfXc+f1++HoX8Q==" saltValue="DbaerRcv1LRpi0Ssj3cPWQ==" spinCount="100000" sheet="1" formatColumns="0" formatRows="0" insertColumns="0"/>
  <mergeCells count="193">
    <mergeCell ref="A273:A274"/>
    <mergeCell ref="F273:F274"/>
    <mergeCell ref="A275:F285"/>
    <mergeCell ref="A266:A267"/>
    <mergeCell ref="F266:F267"/>
    <mergeCell ref="A269:A270"/>
    <mergeCell ref="F269:F270"/>
    <mergeCell ref="A271:A272"/>
    <mergeCell ref="F271:F272"/>
    <mergeCell ref="A259:A260"/>
    <mergeCell ref="F259:F260"/>
    <mergeCell ref="A261:A262"/>
    <mergeCell ref="F261:F262"/>
    <mergeCell ref="A263:A264"/>
    <mergeCell ref="F263:F264"/>
    <mergeCell ref="A243:A244"/>
    <mergeCell ref="F243:F244"/>
    <mergeCell ref="B248:F248"/>
    <mergeCell ref="B251:F251"/>
    <mergeCell ref="F252:F253"/>
    <mergeCell ref="A256:A257"/>
    <mergeCell ref="B252:B253"/>
    <mergeCell ref="A252:A253"/>
    <mergeCell ref="A236:A237"/>
    <mergeCell ref="F236:F237"/>
    <mergeCell ref="A239:A240"/>
    <mergeCell ref="F239:F240"/>
    <mergeCell ref="A241:A242"/>
    <mergeCell ref="F241:F242"/>
    <mergeCell ref="A229:A230"/>
    <mergeCell ref="F229:F230"/>
    <mergeCell ref="A231:A232"/>
    <mergeCell ref="F231:F232"/>
    <mergeCell ref="A233:A234"/>
    <mergeCell ref="F233:F234"/>
    <mergeCell ref="A213:A214"/>
    <mergeCell ref="F213:F214"/>
    <mergeCell ref="B218:F218"/>
    <mergeCell ref="B221:F221"/>
    <mergeCell ref="F222:F223"/>
    <mergeCell ref="A226:A227"/>
    <mergeCell ref="A206:A207"/>
    <mergeCell ref="F206:F207"/>
    <mergeCell ref="A209:A210"/>
    <mergeCell ref="F209:F210"/>
    <mergeCell ref="A211:A212"/>
    <mergeCell ref="F211:F212"/>
    <mergeCell ref="B222:B223"/>
    <mergeCell ref="A222:A223"/>
    <mergeCell ref="A199:A200"/>
    <mergeCell ref="F199:F200"/>
    <mergeCell ref="A201:A202"/>
    <mergeCell ref="F201:F202"/>
    <mergeCell ref="A203:A204"/>
    <mergeCell ref="F203:F204"/>
    <mergeCell ref="A183:A184"/>
    <mergeCell ref="F183:F184"/>
    <mergeCell ref="B188:F188"/>
    <mergeCell ref="B191:F191"/>
    <mergeCell ref="F192:F193"/>
    <mergeCell ref="A196:A197"/>
    <mergeCell ref="B192:B193"/>
    <mergeCell ref="A192:A193"/>
    <mergeCell ref="A176:A177"/>
    <mergeCell ref="F176:F177"/>
    <mergeCell ref="A179:A180"/>
    <mergeCell ref="F179:F180"/>
    <mergeCell ref="A181:A182"/>
    <mergeCell ref="F181:F182"/>
    <mergeCell ref="A169:A170"/>
    <mergeCell ref="F169:F170"/>
    <mergeCell ref="A171:A172"/>
    <mergeCell ref="F171:F172"/>
    <mergeCell ref="A173:A174"/>
    <mergeCell ref="F173:F174"/>
    <mergeCell ref="A153:A154"/>
    <mergeCell ref="F153:F154"/>
    <mergeCell ref="B158:F158"/>
    <mergeCell ref="B161:F161"/>
    <mergeCell ref="F162:F163"/>
    <mergeCell ref="A166:A167"/>
    <mergeCell ref="F166:F167"/>
    <mergeCell ref="A146:A147"/>
    <mergeCell ref="F146:F147"/>
    <mergeCell ref="A149:A150"/>
    <mergeCell ref="F149:F150"/>
    <mergeCell ref="A151:A152"/>
    <mergeCell ref="F151:F152"/>
    <mergeCell ref="B162:B163"/>
    <mergeCell ref="A162:A163"/>
    <mergeCell ref="A139:A140"/>
    <mergeCell ref="F139:F140"/>
    <mergeCell ref="A141:A142"/>
    <mergeCell ref="F141:F142"/>
    <mergeCell ref="A143:A144"/>
    <mergeCell ref="F143:F144"/>
    <mergeCell ref="A123:A124"/>
    <mergeCell ref="F123:F124"/>
    <mergeCell ref="B128:F128"/>
    <mergeCell ref="B131:F131"/>
    <mergeCell ref="F132:F133"/>
    <mergeCell ref="A136:A137"/>
    <mergeCell ref="F136:F137"/>
    <mergeCell ref="A132:A133"/>
    <mergeCell ref="A117:A118"/>
    <mergeCell ref="F117:F118"/>
    <mergeCell ref="A119:A120"/>
    <mergeCell ref="F119:F120"/>
    <mergeCell ref="A121:A122"/>
    <mergeCell ref="F121:F122"/>
    <mergeCell ref="A109:A110"/>
    <mergeCell ref="F109:F110"/>
    <mergeCell ref="A111:A112"/>
    <mergeCell ref="F111:F112"/>
    <mergeCell ref="A114:A115"/>
    <mergeCell ref="F114:F115"/>
    <mergeCell ref="B96:F96"/>
    <mergeCell ref="B99:F99"/>
    <mergeCell ref="F100:F101"/>
    <mergeCell ref="A104:A105"/>
    <mergeCell ref="F104:F105"/>
    <mergeCell ref="A107:A108"/>
    <mergeCell ref="F107:F108"/>
    <mergeCell ref="A87:A88"/>
    <mergeCell ref="F87:F88"/>
    <mergeCell ref="A89:A90"/>
    <mergeCell ref="F89:F90"/>
    <mergeCell ref="A91:A92"/>
    <mergeCell ref="F91:F92"/>
    <mergeCell ref="B100:B101"/>
    <mergeCell ref="A100:A101"/>
    <mergeCell ref="A79:A80"/>
    <mergeCell ref="F79:F80"/>
    <mergeCell ref="A81:A82"/>
    <mergeCell ref="F81:F82"/>
    <mergeCell ref="A84:A85"/>
    <mergeCell ref="F84:F85"/>
    <mergeCell ref="B66:F66"/>
    <mergeCell ref="B69:F69"/>
    <mergeCell ref="F70:F71"/>
    <mergeCell ref="A74:A75"/>
    <mergeCell ref="F74:F75"/>
    <mergeCell ref="A77:A78"/>
    <mergeCell ref="F77:F78"/>
    <mergeCell ref="B70:B71"/>
    <mergeCell ref="A70:A71"/>
    <mergeCell ref="A57:A58"/>
    <mergeCell ref="F57:F58"/>
    <mergeCell ref="A59:A60"/>
    <mergeCell ref="F59:F60"/>
    <mergeCell ref="A61:A62"/>
    <mergeCell ref="F61:F62"/>
    <mergeCell ref="A49:A50"/>
    <mergeCell ref="F49:F50"/>
    <mergeCell ref="A51:A52"/>
    <mergeCell ref="F51:F52"/>
    <mergeCell ref="A54:A55"/>
    <mergeCell ref="F54:F55"/>
    <mergeCell ref="B39:F39"/>
    <mergeCell ref="F40:F41"/>
    <mergeCell ref="A44:A45"/>
    <mergeCell ref="F44:F45"/>
    <mergeCell ref="A47:A48"/>
    <mergeCell ref="F47:F48"/>
    <mergeCell ref="A27:A28"/>
    <mergeCell ref="F27:F28"/>
    <mergeCell ref="A29:A30"/>
    <mergeCell ref="F29:F30"/>
    <mergeCell ref="A31:A32"/>
    <mergeCell ref="F31:F32"/>
    <mergeCell ref="B40:B41"/>
    <mergeCell ref="A40:A41"/>
    <mergeCell ref="A24:A25"/>
    <mergeCell ref="F24:F25"/>
    <mergeCell ref="B9:F9"/>
    <mergeCell ref="F10:F11"/>
    <mergeCell ref="A14:A15"/>
    <mergeCell ref="F14:F15"/>
    <mergeCell ref="A17:A18"/>
    <mergeCell ref="F17:F18"/>
    <mergeCell ref="B36:F36"/>
    <mergeCell ref="B10:B11"/>
    <mergeCell ref="A10:A11"/>
    <mergeCell ref="A1:E1"/>
    <mergeCell ref="F1:F3"/>
    <mergeCell ref="A2:E2"/>
    <mergeCell ref="A3:D3"/>
    <mergeCell ref="A4:F4"/>
    <mergeCell ref="B6:F6"/>
    <mergeCell ref="A19:A20"/>
    <mergeCell ref="F19:F20"/>
    <mergeCell ref="A21:A22"/>
    <mergeCell ref="F21:F22"/>
  </mergeCells>
  <pageMargins left="0.7" right="0.7" top="0.75" bottom="0.75" header="0.3" footer="0.3"/>
  <pageSetup paperSize="8" scale="59" fitToHeight="0" orientation="portrait" r:id="rId1"/>
  <rowBreaks count="5" manualBreakCount="5">
    <brk id="32" max="6" man="1"/>
    <brk id="62" max="6" man="1"/>
    <brk id="93" max="6" man="1"/>
    <brk id="125" max="6" man="1"/>
    <brk id="15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39997558519241921"/>
    <pageSetUpPr fitToPage="1"/>
  </sheetPr>
  <dimension ref="A1:F77"/>
  <sheetViews>
    <sheetView view="pageBreakPreview" topLeftCell="A30" zoomScaleNormal="80" zoomScaleSheetLayoutView="100" zoomScalePageLayoutView="80" workbookViewId="0">
      <selection activeCell="C29" sqref="C29"/>
    </sheetView>
  </sheetViews>
  <sheetFormatPr defaultColWidth="9" defaultRowHeight="14.5" x14ac:dyDescent="0.35"/>
  <cols>
    <col min="1" max="1" width="27.83203125" style="10" customWidth="1"/>
    <col min="2" max="2" width="10.83203125" style="10" customWidth="1"/>
    <col min="3" max="5" width="11.58203125" style="10" customWidth="1"/>
    <col min="6" max="6" width="174" style="10" customWidth="1"/>
    <col min="7" max="7" width="9" style="10"/>
    <col min="8" max="8" width="10.33203125" style="10" customWidth="1"/>
    <col min="9" max="9" width="10.83203125" style="10" customWidth="1"/>
    <col min="10" max="10" width="12.08203125" style="10" customWidth="1"/>
    <col min="11" max="16384" width="9" style="10"/>
  </cols>
  <sheetData>
    <row r="1" spans="1:6" ht="18" customHeight="1" x14ac:dyDescent="0.35">
      <c r="A1" s="195" t="s">
        <v>14</v>
      </c>
      <c r="B1" s="196"/>
      <c r="C1" s="196"/>
      <c r="D1" s="196"/>
      <c r="E1" s="196"/>
      <c r="F1" s="212" t="str">
        <f ca="1">Translations!$G$128</f>
        <v>Latest version updated 29 July 2022</v>
      </c>
    </row>
    <row r="2" spans="1:6" ht="18" customHeight="1" x14ac:dyDescent="0.35">
      <c r="A2" s="197" t="s">
        <v>281</v>
      </c>
      <c r="B2" s="198"/>
      <c r="C2" s="198"/>
      <c r="D2" s="198"/>
      <c r="E2" s="198"/>
      <c r="F2" s="213"/>
    </row>
    <row r="3" spans="1:6" ht="18" customHeight="1" thickBot="1" x14ac:dyDescent="0.4">
      <c r="A3" s="197" t="s">
        <v>282</v>
      </c>
      <c r="B3" s="198"/>
      <c r="C3" s="198"/>
      <c r="D3" s="198"/>
      <c r="E3" s="38"/>
      <c r="F3" s="214"/>
    </row>
    <row r="4" spans="1:6" ht="66.75" customHeight="1" x14ac:dyDescent="0.35">
      <c r="A4" s="215" t="str">
        <f ca="1">Translations!A38</f>
        <v xml:space="preserve">Carefully read the instructions in the "Instructions" tab before completing the programmatic gap analysis table. 
The instructions have been tailored to each specific module/intervention. </v>
      </c>
      <c r="B4" s="215"/>
      <c r="C4" s="215"/>
      <c r="D4" s="215"/>
      <c r="E4" s="215"/>
      <c r="F4" s="216"/>
    </row>
    <row r="5" spans="1:6" ht="60" customHeight="1" x14ac:dyDescent="0.35">
      <c r="A5" s="253" t="str">
        <f ca="1">Translations!$A$44</f>
        <v>CHW Programmatic Gap Table 10 - non-malaria iCCM commodities (first line antibiotics for simple pneumonia among children 2-59 months of age as part of iCCM)</v>
      </c>
      <c r="B5" s="254"/>
      <c r="C5" s="254"/>
      <c r="D5" s="254"/>
      <c r="E5" s="254"/>
      <c r="F5" s="255"/>
    </row>
    <row r="6" spans="1:6" ht="45" customHeight="1" x14ac:dyDescent="0.35">
      <c r="A6" s="99" t="str">
        <f ca="1">Translations!$A$11</f>
        <v>Priority Module</v>
      </c>
      <c r="B6" s="217" t="str">
        <f ca="1">'RSSH drop-down'!$A$15</f>
        <v>Malaria - Case management</v>
      </c>
      <c r="C6" s="218"/>
      <c r="D6" s="218"/>
      <c r="E6" s="218"/>
      <c r="F6" s="219"/>
    </row>
    <row r="7" spans="1:6" ht="45" customHeight="1" x14ac:dyDescent="0.35">
      <c r="A7" s="99" t="str">
        <f ca="1">Translations!$A$12</f>
        <v>Selected coverage indicator</v>
      </c>
      <c r="B7" s="217" t="str">
        <f ca="1">'RSSH drop-down'!$B13</f>
        <v>Proportion of children 2-59 months with suspected pneumonia (fast breathing) that received first line antibiotic treatment in the community</v>
      </c>
      <c r="C7" s="218"/>
      <c r="D7" s="218"/>
      <c r="E7" s="218"/>
      <c r="F7" s="219"/>
    </row>
    <row r="8" spans="1:6" ht="17.5" customHeight="1" x14ac:dyDescent="0.35">
      <c r="A8" s="148" t="str">
        <f ca="1">Translations!$A$13</f>
        <v>Current national coverage</v>
      </c>
      <c r="B8" s="103"/>
      <c r="C8" s="103"/>
      <c r="D8" s="103"/>
      <c r="E8" s="103"/>
      <c r="F8" s="124"/>
    </row>
    <row r="9" spans="1:6" ht="45" customHeight="1" x14ac:dyDescent="0.35">
      <c r="A9" s="150" t="str">
        <f ca="1">Translations!$A$14</f>
        <v>Insert latest results</v>
      </c>
      <c r="B9" s="173">
        <v>0.2</v>
      </c>
      <c r="C9" s="101" t="str">
        <f ca="1">Translations!$A$15</f>
        <v>Year</v>
      </c>
      <c r="D9" s="23">
        <v>2022</v>
      </c>
      <c r="E9" s="101" t="str">
        <f ca="1">Translations!$A$16</f>
        <v>Data source</v>
      </c>
      <c r="F9" s="62"/>
    </row>
    <row r="10" spans="1:6" ht="45" customHeight="1" thickBot="1" x14ac:dyDescent="0.4">
      <c r="A10" s="157" t="str">
        <f ca="1">Translations!$A$17</f>
        <v>Comments</v>
      </c>
      <c r="B10" s="250" t="s">
        <v>1086</v>
      </c>
      <c r="C10" s="251"/>
      <c r="D10" s="251"/>
      <c r="E10" s="251"/>
      <c r="F10" s="252"/>
    </row>
    <row r="11" spans="1:6" ht="17.5" customHeight="1" thickBot="1" x14ac:dyDescent="0.4">
      <c r="A11" s="158"/>
      <c r="B11" s="45"/>
      <c r="C11" s="45"/>
      <c r="D11" s="45"/>
      <c r="E11" s="45"/>
      <c r="F11" s="159"/>
    </row>
    <row r="12" spans="1:6" ht="13.5" customHeight="1" x14ac:dyDescent="0.35">
      <c r="A12" s="160"/>
      <c r="B12" s="234"/>
      <c r="C12" s="104" t="str">
        <f ca="1">Translations!$A$18</f>
        <v>Year 1</v>
      </c>
      <c r="D12" s="104" t="str">
        <f ca="1">Translations!$A$19</f>
        <v>Year 2</v>
      </c>
      <c r="E12" s="104" t="str">
        <f ca="1">Translations!$A$20</f>
        <v>Year 3</v>
      </c>
      <c r="F12" s="233" t="str">
        <f ca="1">Translations!$A$23</f>
        <v>Comments / Assumptions</v>
      </c>
    </row>
    <row r="13" spans="1:6" ht="13.5" customHeight="1" x14ac:dyDescent="0.35">
      <c r="A13" s="161"/>
      <c r="B13" s="230"/>
      <c r="C13" s="61">
        <v>2024</v>
      </c>
      <c r="D13" s="61">
        <v>2025</v>
      </c>
      <c r="E13" s="61">
        <v>2026</v>
      </c>
      <c r="F13" s="228"/>
    </row>
    <row r="14" spans="1:6" ht="17.5" customHeight="1" x14ac:dyDescent="0.35">
      <c r="A14" s="148" t="str">
        <f ca="1">Translations!$A$24</f>
        <v>Current estimated country need</v>
      </c>
      <c r="B14" s="103"/>
      <c r="C14" s="103"/>
      <c r="D14" s="103"/>
      <c r="E14" s="103"/>
      <c r="F14" s="124"/>
    </row>
    <row r="15" spans="1:6" ht="280" customHeight="1" x14ac:dyDescent="0.35">
      <c r="A15" s="153" t="str">
        <f ca="1">Translations!$A$47</f>
        <v>A. Total estimated suspected pneumonia cases (community)</v>
      </c>
      <c r="B15" s="105" t="s">
        <v>5</v>
      </c>
      <c r="C15" s="44">
        <v>58534</v>
      </c>
      <c r="D15" s="44">
        <v>78733</v>
      </c>
      <c r="E15" s="44">
        <v>95971</v>
      </c>
      <c r="F15" s="154" t="s">
        <v>1097</v>
      </c>
    </row>
    <row r="16" spans="1:6" ht="45" customHeight="1" x14ac:dyDescent="0.35">
      <c r="A16" s="256" t="str">
        <f ca="1">Translations!$A$48</f>
        <v>B. Country targets (from National Strategic Plan)</v>
      </c>
      <c r="B16" s="105" t="s">
        <v>5</v>
      </c>
      <c r="C16" s="44">
        <v>58534</v>
      </c>
      <c r="D16" s="44">
        <v>78733</v>
      </c>
      <c r="E16" s="44">
        <v>95971</v>
      </c>
      <c r="F16" s="222" t="s">
        <v>1089</v>
      </c>
    </row>
    <row r="17" spans="1:6" ht="45" customHeight="1" x14ac:dyDescent="0.35">
      <c r="A17" s="257"/>
      <c r="B17" s="105" t="s">
        <v>11</v>
      </c>
      <c r="C17" s="107">
        <f>IF(C16=0,"",+C16/C15)</f>
        <v>1</v>
      </c>
      <c r="D17" s="107">
        <f t="shared" ref="D17:E17" si="0">IF(D16=0,"",+D16/D15)</f>
        <v>1</v>
      </c>
      <c r="E17" s="107">
        <f t="shared" si="0"/>
        <v>1</v>
      </c>
      <c r="F17" s="223"/>
    </row>
    <row r="18" spans="1:6" ht="17.5" customHeight="1" x14ac:dyDescent="0.35">
      <c r="A18" s="148" t="str">
        <f ca="1">Translations!$A$27</f>
        <v>Country target already covered</v>
      </c>
      <c r="B18" s="103"/>
      <c r="C18" s="103"/>
      <c r="D18" s="103"/>
      <c r="E18" s="103"/>
      <c r="F18" s="124"/>
    </row>
    <row r="19" spans="1:6" ht="45" customHeight="1" x14ac:dyDescent="0.35">
      <c r="A19" s="256" t="str">
        <f ca="1">Translations!$A$49</f>
        <v>C1. Country target planned to be covered by domestic resources</v>
      </c>
      <c r="B19" s="105" t="s">
        <v>5</v>
      </c>
      <c r="C19" s="44">
        <v>0</v>
      </c>
      <c r="D19" s="44">
        <v>0</v>
      </c>
      <c r="E19" s="44">
        <v>0</v>
      </c>
      <c r="F19" s="222" t="s">
        <v>1079</v>
      </c>
    </row>
    <row r="20" spans="1:6" ht="45" customHeight="1" x14ac:dyDescent="0.35">
      <c r="A20" s="257"/>
      <c r="B20" s="105" t="s">
        <v>11</v>
      </c>
      <c r="C20" s="107" t="str">
        <f>IF(C19=0,"",+C19/C16)</f>
        <v/>
      </c>
      <c r="D20" s="107" t="str">
        <f t="shared" ref="D20:E20" si="1">IF(D19=0,"",+D19/D16)</f>
        <v/>
      </c>
      <c r="E20" s="107" t="str">
        <f t="shared" si="1"/>
        <v/>
      </c>
      <c r="F20" s="223"/>
    </row>
    <row r="21" spans="1:6" ht="45" customHeight="1" x14ac:dyDescent="0.35">
      <c r="A21" s="256" t="str">
        <f ca="1">Translations!$A$50</f>
        <v>C2. Country target planned to be covered by non-Global Fund external resources</v>
      </c>
      <c r="B21" s="105" t="s">
        <v>5</v>
      </c>
      <c r="C21" s="44">
        <f>C16*0.25</f>
        <v>14633.5</v>
      </c>
      <c r="D21" s="44">
        <f>D16*0.25</f>
        <v>19683.25</v>
      </c>
      <c r="E21" s="44">
        <f>E16*0.25</f>
        <v>23992.75</v>
      </c>
      <c r="F21" s="222" t="s">
        <v>1087</v>
      </c>
    </row>
    <row r="22" spans="1:6" ht="45" customHeight="1" x14ac:dyDescent="0.35">
      <c r="A22" s="257"/>
      <c r="B22" s="105" t="s">
        <v>11</v>
      </c>
      <c r="C22" s="107">
        <f>IF(C21=0,"",+C21/C16)</f>
        <v>0.25</v>
      </c>
      <c r="D22" s="107">
        <f t="shared" ref="D22:E22" si="2">IF(D21=0,"",+D21/D16)</f>
        <v>0.25</v>
      </c>
      <c r="E22" s="107">
        <f t="shared" si="2"/>
        <v>0.25</v>
      </c>
      <c r="F22" s="223"/>
    </row>
    <row r="23" spans="1:6" ht="45" customHeight="1" x14ac:dyDescent="0.35">
      <c r="A23" s="256" t="str">
        <f ca="1">Translations!$A$51</f>
        <v>C. Total country target already covered</v>
      </c>
      <c r="B23" s="105" t="s">
        <v>5</v>
      </c>
      <c r="C23" s="108">
        <f>+C19+C21</f>
        <v>14633.5</v>
      </c>
      <c r="D23" s="108">
        <f>+D19+D21</f>
        <v>19683.25</v>
      </c>
      <c r="E23" s="108">
        <f>+E19+E21</f>
        <v>23992.75</v>
      </c>
      <c r="F23" s="222" t="s">
        <v>1079</v>
      </c>
    </row>
    <row r="24" spans="1:6" ht="45" customHeight="1" x14ac:dyDescent="0.35">
      <c r="A24" s="257"/>
      <c r="B24" s="105" t="s">
        <v>11</v>
      </c>
      <c r="C24" s="107">
        <f>IF(C23=0,"",+C23/C16)</f>
        <v>0.25</v>
      </c>
      <c r="D24" s="107">
        <f t="shared" ref="D24:E24" si="3">IF(D23=0,"",+D23/D16)</f>
        <v>0.25</v>
      </c>
      <c r="E24" s="107">
        <f t="shared" si="3"/>
        <v>0.25</v>
      </c>
      <c r="F24" s="223"/>
    </row>
    <row r="25" spans="1:6" ht="17.5" customHeight="1" x14ac:dyDescent="0.35">
      <c r="A25" s="148" t="str">
        <f ca="1">Translations!$A$31</f>
        <v>Programmatic gap</v>
      </c>
      <c r="B25" s="103"/>
      <c r="C25" s="103"/>
      <c r="D25" s="103"/>
      <c r="E25" s="103"/>
      <c r="F25" s="124"/>
    </row>
    <row r="26" spans="1:6" ht="45" customHeight="1" x14ac:dyDescent="0.35">
      <c r="A26" s="256" t="str">
        <f ca="1">Translations!$A$32</f>
        <v>D. Expected annual gap in meeting the target: B - C</v>
      </c>
      <c r="B26" s="105" t="s">
        <v>5</v>
      </c>
      <c r="C26" s="108">
        <f>+C16-(C23)</f>
        <v>43900.5</v>
      </c>
      <c r="D26" s="108">
        <f t="shared" ref="D26:E26" si="4">+D16-(D23)</f>
        <v>59049.75</v>
      </c>
      <c r="E26" s="108">
        <f t="shared" si="4"/>
        <v>71978.25</v>
      </c>
      <c r="F26" s="222"/>
    </row>
    <row r="27" spans="1:6" ht="45" customHeight="1" x14ac:dyDescent="0.35">
      <c r="A27" s="257"/>
      <c r="B27" s="105" t="s">
        <v>11</v>
      </c>
      <c r="C27" s="107">
        <f>IF(C26=0,"",+C26/C16)</f>
        <v>0.75</v>
      </c>
      <c r="D27" s="107">
        <f t="shared" ref="D27:E27" si="5">IF(D26=0,"",+D26/D16)</f>
        <v>0.75</v>
      </c>
      <c r="E27" s="107">
        <f t="shared" si="5"/>
        <v>0.75</v>
      </c>
      <c r="F27" s="223"/>
    </row>
    <row r="28" spans="1:6" ht="17.5" customHeight="1" x14ac:dyDescent="0.35">
      <c r="A28" s="148" t="str">
        <f ca="1">Translations!$A$33</f>
        <v>Country target covered with the allocation amount</v>
      </c>
      <c r="B28" s="103"/>
      <c r="C28" s="103"/>
      <c r="D28" s="103"/>
      <c r="E28" s="103"/>
      <c r="F28" s="124"/>
    </row>
    <row r="29" spans="1:6" ht="45" customHeight="1" x14ac:dyDescent="0.35">
      <c r="A29" s="256" t="str">
        <f ca="1">Translations!$A$52</f>
        <v>E. Targets to be financed by the allocation amount</v>
      </c>
      <c r="B29" s="105" t="s">
        <v>5</v>
      </c>
      <c r="C29" s="44">
        <f>C26</f>
        <v>43900.5</v>
      </c>
      <c r="D29" s="44">
        <f>D26</f>
        <v>59049.75</v>
      </c>
      <c r="E29" s="44">
        <f>E26</f>
        <v>71978.25</v>
      </c>
      <c r="F29" s="222" t="s">
        <v>1088</v>
      </c>
    </row>
    <row r="30" spans="1:6" ht="45" customHeight="1" x14ac:dyDescent="0.35">
      <c r="A30" s="257"/>
      <c r="B30" s="105" t="s">
        <v>11</v>
      </c>
      <c r="C30" s="107">
        <f>IF(C29=0,"",+C29/C16)</f>
        <v>0.75</v>
      </c>
      <c r="D30" s="107">
        <f t="shared" ref="D30:E30" si="6">IF(D29=0,"",+D29/D16)</f>
        <v>0.75</v>
      </c>
      <c r="E30" s="107">
        <f t="shared" si="6"/>
        <v>0.75</v>
      </c>
      <c r="F30" s="223"/>
    </row>
    <row r="31" spans="1:6" ht="45" customHeight="1" x14ac:dyDescent="0.35">
      <c r="A31" s="256" t="str">
        <f ca="1">Translations!$A$53</f>
        <v>F. Coverage from allocation amount and other sources: C+E</v>
      </c>
      <c r="B31" s="105" t="s">
        <v>5</v>
      </c>
      <c r="C31" s="108">
        <f>+C29+C23</f>
        <v>58534</v>
      </c>
      <c r="D31" s="108">
        <f>+D29+D23</f>
        <v>78733</v>
      </c>
      <c r="E31" s="108">
        <f>+E29+E23</f>
        <v>95971</v>
      </c>
      <c r="F31" s="258" t="s">
        <v>1090</v>
      </c>
    </row>
    <row r="32" spans="1:6" ht="45" customHeight="1" x14ac:dyDescent="0.35">
      <c r="A32" s="257"/>
      <c r="B32" s="105" t="s">
        <v>11</v>
      </c>
      <c r="C32" s="107">
        <f>IF(C31=0,"",+C31/C16)</f>
        <v>1</v>
      </c>
      <c r="D32" s="107">
        <f t="shared" ref="D32:E32" si="7">IF(D31=0,"",+D31/D16)</f>
        <v>1</v>
      </c>
      <c r="E32" s="107">
        <f t="shared" si="7"/>
        <v>1</v>
      </c>
      <c r="F32" s="259"/>
    </row>
    <row r="33" spans="1:6" ht="45" customHeight="1" x14ac:dyDescent="0.35">
      <c r="A33" s="256" t="str">
        <f ca="1">Translations!$A$36</f>
        <v>G. Remaining gap to country target: B - F</v>
      </c>
      <c r="B33" s="105" t="s">
        <v>5</v>
      </c>
      <c r="C33" s="108">
        <f>+C16-(C31)</f>
        <v>0</v>
      </c>
      <c r="D33" s="108">
        <f t="shared" ref="D33:E33" si="8">+D16-(D31)</f>
        <v>0</v>
      </c>
      <c r="E33" s="108">
        <f t="shared" si="8"/>
        <v>0</v>
      </c>
      <c r="F33" s="222"/>
    </row>
    <row r="34" spans="1:6" ht="45" customHeight="1" x14ac:dyDescent="0.35">
      <c r="A34" s="257"/>
      <c r="B34" s="105" t="s">
        <v>11</v>
      </c>
      <c r="C34" s="107" t="str">
        <f>IF(C33=0,"",+C33/C16)</f>
        <v/>
      </c>
      <c r="D34" s="107" t="str">
        <f t="shared" ref="D34:E34" si="9">IF(D33=0,"",+D33/D16)</f>
        <v/>
      </c>
      <c r="E34" s="107" t="str">
        <f t="shared" si="9"/>
        <v/>
      </c>
      <c r="F34" s="223"/>
    </row>
    <row r="35" spans="1:6" x14ac:dyDescent="0.35">
      <c r="A35" s="46"/>
      <c r="B35" s="46"/>
      <c r="C35" s="46"/>
      <c r="D35" s="46"/>
      <c r="E35" s="46"/>
      <c r="F35" s="46"/>
    </row>
    <row r="36" spans="1:6" x14ac:dyDescent="0.35">
      <c r="A36" s="46"/>
      <c r="B36" s="46"/>
      <c r="C36" s="46"/>
      <c r="D36" s="46"/>
      <c r="E36" s="46"/>
      <c r="F36" s="46"/>
    </row>
    <row r="37" spans="1:6" ht="60" customHeight="1" x14ac:dyDescent="0.35">
      <c r="A37" s="261" t="str">
        <f ca="1">Translations!$A$45</f>
        <v>CHW Programmatic Gap Table 11 - non-malaria iCCM commodities (oral rehydration salts and zinc for treatment of diarrhea among children 2-59 months of age as part of iCCM)</v>
      </c>
      <c r="B37" s="262"/>
      <c r="C37" s="262"/>
      <c r="D37" s="262"/>
      <c r="E37" s="262"/>
      <c r="F37" s="263"/>
    </row>
    <row r="38" spans="1:6" ht="45" customHeight="1" x14ac:dyDescent="0.35">
      <c r="A38" s="153" t="str">
        <f ca="1">Translations!$A$11</f>
        <v>Priority Module</v>
      </c>
      <c r="B38" s="217" t="str">
        <f ca="1">'RSSH drop-down'!$A$15</f>
        <v>Malaria - Case management</v>
      </c>
      <c r="C38" s="218"/>
      <c r="D38" s="218"/>
      <c r="E38" s="218"/>
      <c r="F38" s="219"/>
    </row>
    <row r="39" spans="1:6" ht="45" customHeight="1" x14ac:dyDescent="0.35">
      <c r="A39" s="153" t="str">
        <f ca="1">Translations!$A$12</f>
        <v>Selected coverage indicator</v>
      </c>
      <c r="B39" s="217" t="str">
        <f ca="1">'RSSH drop-down'!B14</f>
        <v>Proportion of children 2-59 months with diarrhea that received oral rehydration salts and zinc treatment in the community</v>
      </c>
      <c r="C39" s="218"/>
      <c r="D39" s="218"/>
      <c r="E39" s="218"/>
      <c r="F39" s="219"/>
    </row>
    <row r="40" spans="1:6" ht="17.149999999999999" customHeight="1" x14ac:dyDescent="0.35">
      <c r="A40" s="247" t="str">
        <f ca="1">Translations!$A$13</f>
        <v>Current national coverage</v>
      </c>
      <c r="B40" s="248"/>
      <c r="C40" s="248"/>
      <c r="D40" s="248"/>
      <c r="E40" s="248"/>
      <c r="F40" s="249"/>
    </row>
    <row r="41" spans="1:6" ht="45" customHeight="1" x14ac:dyDescent="0.35">
      <c r="A41" s="153" t="str">
        <f ca="1">Translations!$A$14</f>
        <v>Insert latest results</v>
      </c>
      <c r="B41" s="171">
        <v>0.25</v>
      </c>
      <c r="C41" s="101" t="str">
        <f ca="1">Translations!$A$15</f>
        <v>Year</v>
      </c>
      <c r="D41" s="23">
        <v>2022</v>
      </c>
      <c r="E41" s="101" t="str">
        <f ca="1">Translations!$A$16</f>
        <v>Data source</v>
      </c>
      <c r="F41" s="61"/>
    </row>
    <row r="42" spans="1:6" ht="45" customHeight="1" thickBot="1" x14ac:dyDescent="0.4">
      <c r="A42" s="153" t="str">
        <f ca="1">Translations!$A$17</f>
        <v>Comments</v>
      </c>
      <c r="B42" s="250" t="s">
        <v>1085</v>
      </c>
      <c r="C42" s="251"/>
      <c r="D42" s="251"/>
      <c r="E42" s="251"/>
      <c r="F42" s="252"/>
    </row>
    <row r="43" spans="1:6" ht="15" thickBot="1" x14ac:dyDescent="0.4">
      <c r="A43" s="158"/>
      <c r="B43" s="45"/>
      <c r="C43" s="45"/>
      <c r="D43" s="45"/>
      <c r="E43" s="45"/>
      <c r="F43" s="159"/>
    </row>
    <row r="44" spans="1:6" ht="19.5" customHeight="1" x14ac:dyDescent="0.35">
      <c r="A44" s="264"/>
      <c r="B44" s="234"/>
      <c r="C44" s="101" t="str">
        <f ca="1">Translations!$A$18</f>
        <v>Year 1</v>
      </c>
      <c r="D44" s="101" t="str">
        <f ca="1">Translations!$A$19</f>
        <v>Year 2</v>
      </c>
      <c r="E44" s="101" t="str">
        <f ca="1">Translations!$A$20</f>
        <v>Year 3</v>
      </c>
      <c r="F44" s="245" t="str">
        <f ca="1">Translations!$A$23</f>
        <v>Comments / Assumptions</v>
      </c>
    </row>
    <row r="45" spans="1:6" ht="19.5" customHeight="1" x14ac:dyDescent="0.35">
      <c r="A45" s="265"/>
      <c r="B45" s="230"/>
      <c r="C45" s="61">
        <v>2024</v>
      </c>
      <c r="D45" s="61">
        <v>2025</v>
      </c>
      <c r="E45" s="61">
        <v>2026</v>
      </c>
      <c r="F45" s="246"/>
    </row>
    <row r="46" spans="1:6" ht="17.5" customHeight="1" x14ac:dyDescent="0.35">
      <c r="A46" s="247" t="str">
        <f ca="1">Translations!$A$24</f>
        <v>Current estimated country need</v>
      </c>
      <c r="B46" s="248"/>
      <c r="C46" s="248"/>
      <c r="D46" s="248"/>
      <c r="E46" s="248"/>
      <c r="F46" s="249"/>
    </row>
    <row r="47" spans="1:6" ht="297.5" customHeight="1" x14ac:dyDescent="0.35">
      <c r="A47" s="153" t="str">
        <f ca="1">Translations!$A$54</f>
        <v>A. Total estimated diarrhea cases (community)</v>
      </c>
      <c r="B47" s="105" t="s">
        <v>5</v>
      </c>
      <c r="C47" s="44">
        <v>508636</v>
      </c>
      <c r="D47" s="44">
        <v>639796</v>
      </c>
      <c r="E47" s="44">
        <v>788548</v>
      </c>
      <c r="F47" s="154" t="s">
        <v>1095</v>
      </c>
    </row>
    <row r="48" spans="1:6" ht="45" customHeight="1" x14ac:dyDescent="0.35">
      <c r="A48" s="220" t="str">
        <f ca="1">Translations!$A$48</f>
        <v>B. Country targets (from National Strategic Plan)</v>
      </c>
      <c r="B48" s="105" t="s">
        <v>5</v>
      </c>
      <c r="C48" s="44">
        <v>508636</v>
      </c>
      <c r="D48" s="44">
        <v>639796</v>
      </c>
      <c r="E48" s="44">
        <v>788548</v>
      </c>
      <c r="F48" s="222" t="s">
        <v>1091</v>
      </c>
    </row>
    <row r="49" spans="1:6" ht="45" customHeight="1" x14ac:dyDescent="0.35">
      <c r="A49" s="221"/>
      <c r="B49" s="105" t="s">
        <v>11</v>
      </c>
      <c r="C49" s="107">
        <f>IF(C48=0,"",+C48/C47)</f>
        <v>1</v>
      </c>
      <c r="D49" s="107">
        <f t="shared" ref="D49:E49" si="10">IF(D48=0,"",+D48/D47)</f>
        <v>1</v>
      </c>
      <c r="E49" s="107">
        <f t="shared" si="10"/>
        <v>1</v>
      </c>
      <c r="F49" s="223"/>
    </row>
    <row r="50" spans="1:6" ht="17.5" customHeight="1" x14ac:dyDescent="0.35">
      <c r="A50" s="247" t="str">
        <f ca="1">Translations!$A$27</f>
        <v>Country target already covered</v>
      </c>
      <c r="B50" s="248"/>
      <c r="C50" s="248"/>
      <c r="D50" s="248"/>
      <c r="E50" s="248"/>
      <c r="F50" s="249"/>
    </row>
    <row r="51" spans="1:6" ht="45" customHeight="1" x14ac:dyDescent="0.35">
      <c r="A51" s="220" t="str">
        <f ca="1">Translations!$A$49</f>
        <v>C1. Country target planned to be covered by domestic resources</v>
      </c>
      <c r="B51" s="105" t="s">
        <v>5</v>
      </c>
      <c r="C51" s="44">
        <v>0</v>
      </c>
      <c r="D51" s="44">
        <v>0</v>
      </c>
      <c r="E51" s="44">
        <v>0</v>
      </c>
      <c r="F51" s="222" t="s">
        <v>1079</v>
      </c>
    </row>
    <row r="52" spans="1:6" ht="45" customHeight="1" x14ac:dyDescent="0.35">
      <c r="A52" s="221"/>
      <c r="B52" s="105" t="s">
        <v>11</v>
      </c>
      <c r="C52" s="107" t="str">
        <f>IF(C51=0,"",+C51/C48)</f>
        <v/>
      </c>
      <c r="D52" s="107" t="str">
        <f t="shared" ref="D52:E52" si="11">IF(D51=0,"",+D51/D48)</f>
        <v/>
      </c>
      <c r="E52" s="107" t="str">
        <f t="shared" si="11"/>
        <v/>
      </c>
      <c r="F52" s="223"/>
    </row>
    <row r="53" spans="1:6" ht="45" customHeight="1" x14ac:dyDescent="0.35">
      <c r="A53" s="220" t="str">
        <f ca="1">Translations!$A50</f>
        <v>C2. Country target planned to be covered by non-Global Fund external resources</v>
      </c>
      <c r="B53" s="105" t="s">
        <v>5</v>
      </c>
      <c r="C53" s="44">
        <f>C48*0.25</f>
        <v>127159</v>
      </c>
      <c r="D53" s="44">
        <f>D48*0.25</f>
        <v>159949</v>
      </c>
      <c r="E53" s="44">
        <f>E48*0.25</f>
        <v>197137</v>
      </c>
      <c r="F53" s="222" t="s">
        <v>1093</v>
      </c>
    </row>
    <row r="54" spans="1:6" ht="45" customHeight="1" x14ac:dyDescent="0.35">
      <c r="A54" s="221"/>
      <c r="B54" s="105" t="s">
        <v>11</v>
      </c>
      <c r="C54" s="107">
        <f>IF(C53=0,"",+C53/C48)</f>
        <v>0.25</v>
      </c>
      <c r="D54" s="107">
        <f t="shared" ref="D54:E54" si="12">IF(D53=0,"",+D53/D48)</f>
        <v>0.25</v>
      </c>
      <c r="E54" s="107">
        <f t="shared" si="12"/>
        <v>0.25</v>
      </c>
      <c r="F54" s="223"/>
    </row>
    <row r="55" spans="1:6" ht="45" customHeight="1" x14ac:dyDescent="0.35">
      <c r="A55" s="220" t="str">
        <f ca="1">Translations!$A$51</f>
        <v>C. Total country target already covered</v>
      </c>
      <c r="B55" s="105" t="s">
        <v>5</v>
      </c>
      <c r="C55" s="108">
        <f>+C51+C53</f>
        <v>127159</v>
      </c>
      <c r="D55" s="108">
        <f>+D51+D53</f>
        <v>159949</v>
      </c>
      <c r="E55" s="108">
        <f>+E51+E53</f>
        <v>197137</v>
      </c>
      <c r="F55" s="222" t="s">
        <v>1096</v>
      </c>
    </row>
    <row r="56" spans="1:6" ht="45" customHeight="1" x14ac:dyDescent="0.35">
      <c r="A56" s="221"/>
      <c r="B56" s="105" t="s">
        <v>11</v>
      </c>
      <c r="C56" s="107">
        <f>IF(C55=0,"",+C55/C48)</f>
        <v>0.25</v>
      </c>
      <c r="D56" s="107">
        <f t="shared" ref="D56:E56" si="13">IF(D55=0,"",+D55/D48)</f>
        <v>0.25</v>
      </c>
      <c r="E56" s="107">
        <f t="shared" si="13"/>
        <v>0.25</v>
      </c>
      <c r="F56" s="223"/>
    </row>
    <row r="57" spans="1:6" ht="17.5" customHeight="1" x14ac:dyDescent="0.35">
      <c r="A57" s="247" t="str">
        <f ca="1">Translations!$A$31</f>
        <v>Programmatic gap</v>
      </c>
      <c r="B57" s="248"/>
      <c r="C57" s="248"/>
      <c r="D57" s="248"/>
      <c r="E57" s="248"/>
      <c r="F57" s="249"/>
    </row>
    <row r="58" spans="1:6" ht="45" customHeight="1" x14ac:dyDescent="0.35">
      <c r="A58" s="220" t="str">
        <f ca="1">Translations!$A$32</f>
        <v>D. Expected annual gap in meeting the target: B - C</v>
      </c>
      <c r="B58" s="105" t="s">
        <v>5</v>
      </c>
      <c r="C58" s="108">
        <f>+C48-(C55)</f>
        <v>381477</v>
      </c>
      <c r="D58" s="108">
        <f t="shared" ref="D58:E58" si="14">+D48-(D55)</f>
        <v>479847</v>
      </c>
      <c r="E58" s="108">
        <f t="shared" si="14"/>
        <v>591411</v>
      </c>
      <c r="F58" s="222"/>
    </row>
    <row r="59" spans="1:6" ht="45" customHeight="1" x14ac:dyDescent="0.35">
      <c r="A59" s="221"/>
      <c r="B59" s="105" t="s">
        <v>11</v>
      </c>
      <c r="C59" s="107">
        <f>IF(C58=0,"",+C58/C48)</f>
        <v>0.75</v>
      </c>
      <c r="D59" s="107">
        <f t="shared" ref="D59:E59" si="15">IF(D58=0,"",+D58/D48)</f>
        <v>0.75</v>
      </c>
      <c r="E59" s="107">
        <f t="shared" si="15"/>
        <v>0.75</v>
      </c>
      <c r="F59" s="223"/>
    </row>
    <row r="60" spans="1:6" ht="17.5" customHeight="1" x14ac:dyDescent="0.35">
      <c r="A60" s="247" t="str">
        <f ca="1">Translations!$A$33</f>
        <v>Country target covered with the allocation amount</v>
      </c>
      <c r="B60" s="248"/>
      <c r="C60" s="248"/>
      <c r="D60" s="248"/>
      <c r="E60" s="248"/>
      <c r="F60" s="249"/>
    </row>
    <row r="61" spans="1:6" ht="45" customHeight="1" x14ac:dyDescent="0.35">
      <c r="A61" s="220" t="str">
        <f ca="1">Translations!$A$52</f>
        <v>E. Targets to be financed by the allocation amount</v>
      </c>
      <c r="B61" s="105" t="s">
        <v>5</v>
      </c>
      <c r="C61" s="44">
        <f>C58</f>
        <v>381477</v>
      </c>
      <c r="D61" s="44">
        <f>D58</f>
        <v>479847</v>
      </c>
      <c r="E61" s="44">
        <f>E58</f>
        <v>591411</v>
      </c>
      <c r="F61" s="222" t="s">
        <v>1092</v>
      </c>
    </row>
    <row r="62" spans="1:6" ht="45" customHeight="1" x14ac:dyDescent="0.35">
      <c r="A62" s="221"/>
      <c r="B62" s="105" t="s">
        <v>11</v>
      </c>
      <c r="C62" s="107">
        <f>IF(C61=0,"",+C61/C48)</f>
        <v>0.75</v>
      </c>
      <c r="D62" s="107">
        <f t="shared" ref="D62:E62" si="16">IF(D61=0,"",+D61/D48)</f>
        <v>0.75</v>
      </c>
      <c r="E62" s="107">
        <f t="shared" si="16"/>
        <v>0.75</v>
      </c>
      <c r="F62" s="223"/>
    </row>
    <row r="63" spans="1:6" ht="45" customHeight="1" x14ac:dyDescent="0.35">
      <c r="A63" s="220" t="str">
        <f ca="1">Translations!$A$53</f>
        <v>F. Coverage from allocation amount and other sources: C+E</v>
      </c>
      <c r="B63" s="105" t="s">
        <v>5</v>
      </c>
      <c r="C63" s="108">
        <f>+C61+C55</f>
        <v>508636</v>
      </c>
      <c r="D63" s="108">
        <f>+D61+D55</f>
        <v>639796</v>
      </c>
      <c r="E63" s="108">
        <f>+E61+E55</f>
        <v>788548</v>
      </c>
      <c r="F63" s="222" t="s">
        <v>1094</v>
      </c>
    </row>
    <row r="64" spans="1:6" ht="45" customHeight="1" x14ac:dyDescent="0.35">
      <c r="A64" s="221"/>
      <c r="B64" s="105" t="s">
        <v>11</v>
      </c>
      <c r="C64" s="107">
        <f>IF(C63=0,"",+C63/C48)</f>
        <v>1</v>
      </c>
      <c r="D64" s="107">
        <f t="shared" ref="D64:E64" si="17">IF(D63=0,"",+D63/D48)</f>
        <v>1</v>
      </c>
      <c r="E64" s="107">
        <f t="shared" si="17"/>
        <v>1</v>
      </c>
      <c r="F64" s="223"/>
    </row>
    <row r="65" spans="1:6" ht="45" customHeight="1" x14ac:dyDescent="0.35">
      <c r="A65" s="220" t="str">
        <f ca="1">Translations!$A$36</f>
        <v>G. Remaining gap to country target: B - F</v>
      </c>
      <c r="B65" s="105" t="s">
        <v>5</v>
      </c>
      <c r="C65" s="108">
        <f>+C48-(C63)</f>
        <v>0</v>
      </c>
      <c r="D65" s="108">
        <f t="shared" ref="D65:E65" si="18">+D48-(D63)</f>
        <v>0</v>
      </c>
      <c r="E65" s="108">
        <f t="shared" si="18"/>
        <v>0</v>
      </c>
      <c r="F65" s="222"/>
    </row>
    <row r="66" spans="1:6" ht="45" customHeight="1" x14ac:dyDescent="0.35">
      <c r="A66" s="221"/>
      <c r="B66" s="105" t="s">
        <v>11</v>
      </c>
      <c r="C66" s="107" t="str">
        <f>IF(C65=0,"",+C65/C48)</f>
        <v/>
      </c>
      <c r="D66" s="107" t="str">
        <f t="shared" ref="D66:E66" si="19">IF(D65=0,"",+D65/D48)</f>
        <v/>
      </c>
      <c r="E66" s="107" t="str">
        <f t="shared" si="19"/>
        <v/>
      </c>
      <c r="F66" s="223"/>
    </row>
    <row r="67" spans="1:6" s="125" customFormat="1" x14ac:dyDescent="0.35">
      <c r="A67" s="260" t="s">
        <v>550</v>
      </c>
      <c r="B67" s="260"/>
      <c r="C67" s="260"/>
      <c r="D67" s="260"/>
      <c r="E67" s="260"/>
      <c r="F67" s="260"/>
    </row>
    <row r="68" spans="1:6" s="125" customFormat="1" x14ac:dyDescent="0.35">
      <c r="A68" s="260"/>
      <c r="B68" s="260"/>
      <c r="C68" s="260"/>
      <c r="D68" s="260"/>
      <c r="E68" s="260"/>
      <c r="F68" s="260"/>
    </row>
    <row r="69" spans="1:6" s="125" customFormat="1" x14ac:dyDescent="0.35">
      <c r="A69" s="260"/>
      <c r="B69" s="260"/>
      <c r="C69" s="260"/>
      <c r="D69" s="260"/>
      <c r="E69" s="260"/>
      <c r="F69" s="260"/>
    </row>
    <row r="70" spans="1:6" s="125" customFormat="1" x14ac:dyDescent="0.35">
      <c r="A70" s="260"/>
      <c r="B70" s="260"/>
      <c r="C70" s="260"/>
      <c r="D70" s="260"/>
      <c r="E70" s="260"/>
      <c r="F70" s="260"/>
    </row>
    <row r="71" spans="1:6" s="125" customFormat="1" x14ac:dyDescent="0.35">
      <c r="A71" s="260"/>
      <c r="B71" s="260"/>
      <c r="C71" s="260"/>
      <c r="D71" s="260"/>
      <c r="E71" s="260"/>
      <c r="F71" s="260"/>
    </row>
    <row r="72" spans="1:6" s="125" customFormat="1" x14ac:dyDescent="0.35">
      <c r="A72" s="260"/>
      <c r="B72" s="260"/>
      <c r="C72" s="260"/>
      <c r="D72" s="260"/>
      <c r="E72" s="260"/>
      <c r="F72" s="260"/>
    </row>
    <row r="73" spans="1:6" s="125" customFormat="1" x14ac:dyDescent="0.35">
      <c r="A73" s="260"/>
      <c r="B73" s="260"/>
      <c r="C73" s="260"/>
      <c r="D73" s="260"/>
      <c r="E73" s="260"/>
      <c r="F73" s="260"/>
    </row>
    <row r="74" spans="1:6" s="125" customFormat="1" x14ac:dyDescent="0.35">
      <c r="A74" s="260"/>
      <c r="B74" s="260"/>
      <c r="C74" s="260"/>
      <c r="D74" s="260"/>
      <c r="E74" s="260"/>
      <c r="F74" s="260"/>
    </row>
    <row r="75" spans="1:6" s="125" customFormat="1" x14ac:dyDescent="0.35">
      <c r="A75" s="260"/>
      <c r="B75" s="260"/>
      <c r="C75" s="260"/>
      <c r="D75" s="260"/>
      <c r="E75" s="260"/>
      <c r="F75" s="260"/>
    </row>
    <row r="76" spans="1:6" s="125" customFormat="1" x14ac:dyDescent="0.35">
      <c r="A76" s="260"/>
      <c r="B76" s="260"/>
      <c r="C76" s="260"/>
      <c r="D76" s="260"/>
      <c r="E76" s="260"/>
      <c r="F76" s="260"/>
    </row>
    <row r="77" spans="1:6" s="125" customFormat="1" x14ac:dyDescent="0.35">
      <c r="A77" s="260"/>
      <c r="B77" s="260"/>
      <c r="C77" s="260"/>
      <c r="D77" s="260"/>
      <c r="E77" s="260"/>
      <c r="F77" s="260"/>
    </row>
  </sheetData>
  <sheetProtection algorithmName="SHA-512" hashValue="suTFwI3LnZL705yK+vJf56zLJOT0azQ6L6qn4JEBUxcvlVhBF2dcRH1wy2TTGcjDpT1R3bS00tOv3z0xYpkbSg==" saltValue="MebUAACC52KHlVliUAwbbg==" spinCount="100000" sheet="1" formatColumns="0" formatRows="0" insertColumns="0"/>
  <customSheetViews>
    <customSheetView guid="{8A762DD9-6125-4177-AA9B-79E8D68448DE}" scale="80" showPageBreaks="1" fitToPage="1" printArea="1" hiddenRows="1" view="pageBreakPreview">
      <pane ySplit="5" topLeftCell="A6" activePane="bottomLeft" state="frozen"/>
      <selection pane="bottomLeft" activeCell="B8" sqref="B8:F8"/>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1"/>
    </customSheetView>
    <customSheetView guid="{5D020AB2-0A97-4230-BF83-062EE6184162}" scale="80" showPageBreaks="1" fitToPage="1" printArea="1" hiddenRows="1" view="pageBreakPreview">
      <pane ySplit="5" topLeftCell="A196" activePane="bottomLeft" state="frozen"/>
      <selection pane="bottomLeft" activeCell="D197" sqref="D197"/>
      <rowBreaks count="6" manualBreakCount="6">
        <brk id="34" max="5" man="1"/>
        <brk id="41" max="5" man="1"/>
        <brk id="70" max="6" man="1"/>
        <brk id="103" max="6" man="1"/>
        <brk id="138" max="6" man="1"/>
        <brk id="171" max="6" man="1"/>
      </rowBreaks>
      <pageMargins left="0.7" right="0.7" top="0.75" bottom="0.75" header="0.3" footer="0.3"/>
      <pageSetup paperSize="8" scale="70" fitToHeight="0" orientation="portrait" r:id="rId2"/>
    </customSheetView>
    <customSheetView guid="{DCBE10EC-8F38-2F45-867C-33FA420E36B5}" scale="80" fitToPage="1" hiddenRows="1" topLeftCell="B1">
      <pane ySplit="5" topLeftCell="A6" activePane="bottomLeft" state="frozenSplit"/>
      <selection pane="bottomLeft" activeCell="A5" sqref="A5:F5"/>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3"/>
    </customSheetView>
    <customSheetView guid="{CD09CE3E-58EC-4EDC-BE6A-B9CFB40E5B97}" scale="80" showPageBreaks="1" fitToPage="1" printArea="1" hiddenRows="1" view="pageBreakPreview">
      <pane ySplit="5" topLeftCell="A6" activePane="bottomLeft" state="frozen"/>
      <selection pane="bottomLeft" activeCell="B9" sqref="B9:F9"/>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4"/>
    </customSheetView>
  </customSheetViews>
  <mergeCells count="56">
    <mergeCell ref="A63:A64"/>
    <mergeCell ref="B6:F6"/>
    <mergeCell ref="B38:F38"/>
    <mergeCell ref="A4:F4"/>
    <mergeCell ref="B10:F10"/>
    <mergeCell ref="B7:F7"/>
    <mergeCell ref="A19:A20"/>
    <mergeCell ref="A26:A27"/>
    <mergeCell ref="A37:F37"/>
    <mergeCell ref="A44:A45"/>
    <mergeCell ref="B44:B45"/>
    <mergeCell ref="A40:F40"/>
    <mergeCell ref="A33:A34"/>
    <mergeCell ref="F16:F17"/>
    <mergeCell ref="F29:F30"/>
    <mergeCell ref="F26:F27"/>
    <mergeCell ref="A67:F77"/>
    <mergeCell ref="A65:A66"/>
    <mergeCell ref="A46:F46"/>
    <mergeCell ref="A51:A52"/>
    <mergeCell ref="A53:A54"/>
    <mergeCell ref="A55:A56"/>
    <mergeCell ref="A57:F57"/>
    <mergeCell ref="A60:F60"/>
    <mergeCell ref="A58:A59"/>
    <mergeCell ref="F58:F59"/>
    <mergeCell ref="F65:F66"/>
    <mergeCell ref="F61:F62"/>
    <mergeCell ref="F63:F64"/>
    <mergeCell ref="F48:F49"/>
    <mergeCell ref="A48:A49"/>
    <mergeCell ref="A61:A62"/>
    <mergeCell ref="F19:F20"/>
    <mergeCell ref="F31:F32"/>
    <mergeCell ref="F33:F34"/>
    <mergeCell ref="A29:A30"/>
    <mergeCell ref="F21:F22"/>
    <mergeCell ref="A23:A24"/>
    <mergeCell ref="F23:F24"/>
    <mergeCell ref="A31:A32"/>
    <mergeCell ref="A21:A22"/>
    <mergeCell ref="F12:F13"/>
    <mergeCell ref="A5:F5"/>
    <mergeCell ref="B12:B13"/>
    <mergeCell ref="A1:E1"/>
    <mergeCell ref="A16:A17"/>
    <mergeCell ref="A2:E2"/>
    <mergeCell ref="A3:D3"/>
    <mergeCell ref="F1:F3"/>
    <mergeCell ref="B39:F39"/>
    <mergeCell ref="F51:F52"/>
    <mergeCell ref="F53:F54"/>
    <mergeCell ref="F55:F56"/>
    <mergeCell ref="F44:F45"/>
    <mergeCell ref="A50:F50"/>
    <mergeCell ref="B42:F42"/>
  </mergeCells>
  <pageMargins left="0.7" right="0.7" top="0.75" bottom="0.75" header="0.3" footer="0.3"/>
  <pageSetup paperSize="8" scale="48" fitToHeight="0" orientation="portrait" r:id="rId5"/>
  <rowBreaks count="1" manualBreakCount="1">
    <brk id="34" max="6" man="1"/>
  </rowBreaks>
  <ignoredErrors>
    <ignoredError sqref="F8 A8:E8 F11:F14 F43:F45 A18:E18 B15 B16 A20:B20 B19 A22:B22 B21 A30:B30 B29 A40 A11:E11 A9 E9 F39 A7 C9 A10 F18 F25 F28 F35:F36 A43:E44 A41 C41 E41 A42 A50:E50 B47 F50 B48 B52 B51 A54:B54 B53 F57 F60 A62:B62 B61 A66:B66 B65 A35:E36 B33 A39 C39:E39 A25:E25 B23:E23 A32:B32 B31:E31 A57:E57 B55:E55 A64:B64 B63:E63 A56:B56 A60:E60 A58:B58 A59:B59 A24:B24 A28:E28 A26:B26 A27:B27 A34:B34 A14:E14 A12 C12:E12 B17:E17 A46 B49:E4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AZ496"/>
  <sheetViews>
    <sheetView zoomScale="80" zoomScaleNormal="80" workbookViewId="0">
      <pane ySplit="2" topLeftCell="A3" activePane="bottomLeft" state="frozen"/>
      <selection activeCell="F1" sqref="F1"/>
      <selection pane="bottomLeft" activeCell="I137" sqref="I137"/>
    </sheetView>
  </sheetViews>
  <sheetFormatPr defaultColWidth="9" defaultRowHeight="14" x14ac:dyDescent="0.3"/>
  <cols>
    <col min="1" max="1" width="19.83203125" style="1" customWidth="1"/>
    <col min="2" max="3" width="42.33203125" style="82" customWidth="1"/>
    <col min="4" max="4" width="42.33203125" style="42" customWidth="1"/>
    <col min="5" max="5" width="19.83203125" style="1" customWidth="1"/>
    <col min="6" max="6" width="16.08203125" style="7" customWidth="1"/>
    <col min="7" max="7" width="33.58203125" style="1" customWidth="1"/>
    <col min="8" max="8" width="93.75" style="82" customWidth="1"/>
    <col min="9" max="10" width="93.75" style="42" customWidth="1"/>
    <col min="11" max="11" width="36.83203125" style="1" customWidth="1"/>
    <col min="12" max="16384" width="9" style="1"/>
  </cols>
  <sheetData>
    <row r="1" spans="1:11" x14ac:dyDescent="0.3">
      <c r="A1" s="2" t="s">
        <v>12</v>
      </c>
      <c r="C1" s="90">
        <f>IF(Language="English",0,IF(Language="French",1,IF(Language="Spanish",2,IF(Language="Russian",3))))</f>
        <v>0</v>
      </c>
      <c r="D1" s="82"/>
      <c r="E1" s="3"/>
      <c r="F1" s="6"/>
      <c r="G1" s="4" t="s">
        <v>16</v>
      </c>
      <c r="H1" s="80"/>
      <c r="I1" s="85"/>
      <c r="J1" s="85"/>
      <c r="K1" s="5"/>
    </row>
    <row r="2" spans="1:11" x14ac:dyDescent="0.3">
      <c r="A2" s="25" t="s">
        <v>17</v>
      </c>
      <c r="B2" s="81" t="s">
        <v>13</v>
      </c>
      <c r="C2" s="86" t="s">
        <v>18</v>
      </c>
      <c r="D2" s="86" t="s">
        <v>15</v>
      </c>
      <c r="E2" s="30"/>
      <c r="F2" s="6"/>
      <c r="G2" s="24" t="s">
        <v>17</v>
      </c>
      <c r="H2" s="81" t="s">
        <v>13</v>
      </c>
      <c r="I2" s="86" t="s">
        <v>18</v>
      </c>
      <c r="J2" s="86" t="s">
        <v>15</v>
      </c>
      <c r="K2" s="20"/>
    </row>
    <row r="3" spans="1:11" ht="42" x14ac:dyDescent="0.3">
      <c r="A3" s="9" t="str">
        <f t="shared" ref="A3:A36" ca="1" si="0">OFFSET($B3,0,LangOffset,1,1)</f>
        <v>"RSSH - CHW Tables" tab</v>
      </c>
      <c r="B3" s="69" t="s">
        <v>1046</v>
      </c>
      <c r="C3" s="89" t="s">
        <v>1044</v>
      </c>
      <c r="D3" s="89" t="s">
        <v>1045</v>
      </c>
      <c r="E3" s="9"/>
      <c r="G3" s="9" t="str">
        <f t="shared" ref="G3:G21" ca="1" si="1">OFFSET($H3,0,LangOffset,1,1)</f>
        <v>Instructions - RSSH CHW Gap Tables</v>
      </c>
      <c r="H3" s="67" t="s">
        <v>857</v>
      </c>
      <c r="I3" s="78" t="s">
        <v>858</v>
      </c>
      <c r="J3" s="78" t="s">
        <v>1055</v>
      </c>
      <c r="K3" s="9"/>
    </row>
    <row r="4" spans="1:11" ht="42" x14ac:dyDescent="0.3">
      <c r="A4" s="9" t="str">
        <f t="shared" ca="1" si="0"/>
        <v>CHW Programmatic Gap Table 1 - Coverage of remuneration costs</v>
      </c>
      <c r="B4" s="69" t="s">
        <v>567</v>
      </c>
      <c r="C4" s="89" t="s">
        <v>680</v>
      </c>
      <c r="D4" s="89" t="s">
        <v>681</v>
      </c>
      <c r="E4" s="9"/>
      <c r="G4" s="9" t="str">
        <f t="shared" ca="1" si="1"/>
        <v xml:space="preserve">Instructions for filling RSSH CHW programmatic gap table: </v>
      </c>
      <c r="H4" s="67" t="s">
        <v>666</v>
      </c>
      <c r="I4" s="78" t="s">
        <v>859</v>
      </c>
      <c r="J4" s="78" t="s">
        <v>679</v>
      </c>
      <c r="K4" s="9"/>
    </row>
    <row r="5" spans="1:11" ht="403" customHeight="1" x14ac:dyDescent="0.3">
      <c r="A5" s="9" t="str">
        <f t="shared" ca="1" si="0"/>
        <v>CHW Programmatic Gap Table 2 - Coverage of competency-based pre-service training and certification costs</v>
      </c>
      <c r="B5" s="69" t="s">
        <v>568</v>
      </c>
      <c r="C5" s="89" t="s">
        <v>736</v>
      </c>
      <c r="D5" s="89" t="s">
        <v>968</v>
      </c>
      <c r="E5" s="9"/>
      <c r="G5" s="9" t="str">
        <f t="shared" ca="1" si="1"/>
        <v>Completion of the CHW programmatic gap tables is mandatory for all funding requests requesting funds for CHWs (all types, including K&amp;VP peers) or CHW supervisors. This applies to all funding requests (disease funding requests and RSSH funding requests). Complete the programmatic gap tables for remuneration, training, supervision, equipment, referral and counter-referral, and HMIS and M&amp;E costs. If funding for more than one type of CHW is being requested, please indicate the types of CHWs in row 6 of the "CHW" tab and provide the requested data combined for all of the relevant CHWs (it is not necessary to provide separate tabs for each type of CHW). 
For guidance when completing these programmatic gap tables, please refer to the Modular Framework handbook and the Global Fund RSSH Information Note, which includes reference to relevant technical guidance documents.   
If your country is eligible for non-malaria iCCM commodities (indicated in your allocation letter) please complete the tab "non-malaria iCCM commodities".</v>
      </c>
      <c r="H5" s="67" t="s">
        <v>1053</v>
      </c>
      <c r="I5" s="78" t="s">
        <v>1054</v>
      </c>
      <c r="J5" s="78" t="s">
        <v>1056</v>
      </c>
      <c r="K5" s="9"/>
    </row>
    <row r="6" spans="1:11" ht="43.5" customHeight="1" x14ac:dyDescent="0.3">
      <c r="A6" s="9" t="str">
        <f t="shared" ca="1" si="0"/>
        <v>CHW Programmatic Gap Table 3 - Coverage of competency-based in-service training costs</v>
      </c>
      <c r="B6" s="69" t="s">
        <v>569</v>
      </c>
      <c r="C6" s="89" t="s">
        <v>737</v>
      </c>
      <c r="D6" s="89" t="s">
        <v>691</v>
      </c>
      <c r="E6" s="9"/>
      <c r="G6" s="9" t="str">
        <f t="shared" ca="1" si="1"/>
        <v xml:space="preserve">Blank cells highlighted in white require input. Cells highlighted in purple and gray will be filled automatically. See below instructions for each table.
</v>
      </c>
      <c r="H6" s="126" t="s">
        <v>860</v>
      </c>
      <c r="I6" s="127" t="s">
        <v>861</v>
      </c>
      <c r="J6" s="128" t="s">
        <v>678</v>
      </c>
      <c r="K6" s="9"/>
    </row>
    <row r="7" spans="1:11" ht="42" x14ac:dyDescent="0.3">
      <c r="A7" s="9" t="str">
        <f t="shared" ca="1" si="0"/>
        <v>CHW Programmatic Gap Table 4 - Coverage of supervision costs</v>
      </c>
      <c r="B7" s="69" t="s">
        <v>609</v>
      </c>
      <c r="C7" s="89" t="s">
        <v>738</v>
      </c>
      <c r="D7" s="89" t="s">
        <v>739</v>
      </c>
      <c r="E7" s="9"/>
      <c r="G7" s="9" t="str">
        <f t="shared" ca="1" si="1"/>
        <v>CHW Programmatic Gap Table 1 - Coverage of remuneration costs</v>
      </c>
      <c r="H7" s="67" t="s">
        <v>567</v>
      </c>
      <c r="I7" s="127" t="s">
        <v>862</v>
      </c>
      <c r="J7" s="128" t="s">
        <v>863</v>
      </c>
      <c r="K7" s="9"/>
    </row>
    <row r="8" spans="1:11" ht="42" x14ac:dyDescent="0.3">
      <c r="A8" s="9" t="str">
        <f t="shared" ca="1" si="0"/>
        <v>CHW Programmatic Gap Table 5 - Coverage of equipment costs</v>
      </c>
      <c r="B8" s="69" t="s">
        <v>571</v>
      </c>
      <c r="C8" s="79" t="s">
        <v>740</v>
      </c>
      <c r="D8" s="89" t="s">
        <v>700</v>
      </c>
      <c r="E8" s="9"/>
      <c r="G8" s="9" t="str">
        <f t="shared" ca="1" si="1"/>
        <v>Indicator: 
Percentage of CHWs remunerated.</v>
      </c>
      <c r="H8" s="68" t="s">
        <v>868</v>
      </c>
      <c r="I8" s="129" t="s">
        <v>864</v>
      </c>
      <c r="J8" s="130" t="s">
        <v>877</v>
      </c>
      <c r="K8" s="9"/>
    </row>
    <row r="9" spans="1:11" ht="70" x14ac:dyDescent="0.3">
      <c r="A9" s="9" t="str">
        <f t="shared" ca="1" si="0"/>
        <v>CHW Programmatic Gap Table 6 - Coverage of PPE costs</v>
      </c>
      <c r="B9" s="69" t="s">
        <v>572</v>
      </c>
      <c r="C9" s="89" t="s">
        <v>704</v>
      </c>
      <c r="D9" s="89" t="s">
        <v>703</v>
      </c>
      <c r="E9" s="9"/>
      <c r="G9" s="9" t="str">
        <f t="shared" ca="1" si="1"/>
        <v>Current estimated country need:
1) "A" refers to the total estimated number of CHWs needed by year (may be higher than the NSP target).
2) "B" refers to country targets for number of CHWs needed per NSP or agreed number</v>
      </c>
      <c r="H9" s="69" t="s">
        <v>580</v>
      </c>
      <c r="I9" s="130" t="s">
        <v>683</v>
      </c>
      <c r="J9" s="130" t="s">
        <v>878</v>
      </c>
      <c r="K9" s="9"/>
    </row>
    <row r="10" spans="1:11" ht="154" customHeight="1" x14ac:dyDescent="0.3">
      <c r="A10" s="9" t="str">
        <f t="shared" ca="1" si="0"/>
        <v>CHW Programmatic Gap Table 7 - Coverage of commodity costs</v>
      </c>
      <c r="B10" s="69" t="s">
        <v>573</v>
      </c>
      <c r="C10" s="89" t="s">
        <v>741</v>
      </c>
      <c r="D10" s="89" t="s">
        <v>711</v>
      </c>
      <c r="E10" s="9"/>
      <c r="G10" s="9" t="str">
        <f t="shared" ca="1" si="1"/>
        <v>Country target already covered:
1) "C1" refers to the number of CHWs who are to receive competency-based pre-service training and certification through domestic resources.
2) "C2" refers to the number of CHWs who are to receive competency-based pre-service training and certification through non-Global Fund external resources. 
3) "C" refers to the number of CHWs who are to receive competency-based pre-service training and certification through domestic + non-Global Fund external resources.</v>
      </c>
      <c r="H10" s="69" t="s">
        <v>865</v>
      </c>
      <c r="I10" s="131" t="s">
        <v>684</v>
      </c>
      <c r="J10" s="130" t="s">
        <v>879</v>
      </c>
      <c r="K10" s="9"/>
    </row>
    <row r="11" spans="1:11" ht="29" x14ac:dyDescent="0.3">
      <c r="A11" s="9" t="str">
        <f t="shared" ca="1" si="0"/>
        <v>Priority Module</v>
      </c>
      <c r="B11" s="42" t="s">
        <v>19</v>
      </c>
      <c r="C11" s="42" t="s">
        <v>251</v>
      </c>
      <c r="D11" s="42" t="s">
        <v>271</v>
      </c>
      <c r="E11" s="9"/>
      <c r="G11" s="9" t="str">
        <f t="shared" ca="1" si="1"/>
        <v>Programmatic gap:
Refers to the expected annual gap in meeting the target.</v>
      </c>
      <c r="H11" s="69" t="s">
        <v>563</v>
      </c>
      <c r="I11" s="131" t="s">
        <v>685</v>
      </c>
      <c r="J11" s="130" t="s">
        <v>880</v>
      </c>
      <c r="K11" s="9"/>
    </row>
    <row r="12" spans="1:11" ht="101.5" x14ac:dyDescent="0.3">
      <c r="A12" s="9" t="str">
        <f t="shared" ca="1" si="0"/>
        <v>Selected coverage indicator</v>
      </c>
      <c r="B12" s="42" t="s">
        <v>0</v>
      </c>
      <c r="C12" s="42" t="s">
        <v>252</v>
      </c>
      <c r="D12" s="42" t="s">
        <v>21</v>
      </c>
      <c r="E12" s="9"/>
      <c r="G12" s="9" t="str">
        <f t="shared" ca="1" si="1"/>
        <v>Country target covered with the allocation amounts: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v>
      </c>
      <c r="H12" s="69" t="s">
        <v>869</v>
      </c>
      <c r="I12" s="131" t="s">
        <v>870</v>
      </c>
      <c r="J12" s="130" t="s">
        <v>881</v>
      </c>
      <c r="K12" s="41"/>
    </row>
    <row r="13" spans="1:11" ht="42" x14ac:dyDescent="0.3">
      <c r="A13" s="9" t="str">
        <f t="shared" ca="1" si="0"/>
        <v>Current national coverage</v>
      </c>
      <c r="B13" s="42" t="s">
        <v>9</v>
      </c>
      <c r="C13" s="42" t="s">
        <v>253</v>
      </c>
      <c r="D13" s="42" t="s">
        <v>22</v>
      </c>
      <c r="E13" s="9"/>
      <c r="G13" s="9" t="str">
        <f ca="1">OFFSET($H13,0,LangOffset,1,1)</f>
        <v>Comments/Assumptions:
For C2, specify the number of CHWs to be supported by source of non-GF external funding</v>
      </c>
      <c r="H13" s="69" t="s">
        <v>873</v>
      </c>
      <c r="I13" s="131" t="s">
        <v>872</v>
      </c>
      <c r="J13" s="130" t="s">
        <v>686</v>
      </c>
      <c r="K13" s="9"/>
    </row>
    <row r="14" spans="1:11" ht="43.5" x14ac:dyDescent="0.3">
      <c r="A14" s="9" t="str">
        <f t="shared" ca="1" si="0"/>
        <v>Insert latest results</v>
      </c>
      <c r="B14" s="42" t="s">
        <v>10</v>
      </c>
      <c r="C14" s="42" t="s">
        <v>254</v>
      </c>
      <c r="D14" s="42" t="s">
        <v>23</v>
      </c>
      <c r="E14" s="9"/>
      <c r="G14" s="9" t="str">
        <f t="shared" ca="1" si="1"/>
        <v>CHW Programmatic Gap Table 2 - Coverage of competency-based pre-service training and certification costs</v>
      </c>
      <c r="H14" s="69" t="s">
        <v>568</v>
      </c>
      <c r="I14" s="131" t="s">
        <v>874</v>
      </c>
      <c r="J14" s="130" t="s">
        <v>882</v>
      </c>
      <c r="K14" s="9"/>
    </row>
    <row r="15" spans="1:11" ht="42" x14ac:dyDescent="0.3">
      <c r="A15" s="9" t="str">
        <f t="shared" ca="1" si="0"/>
        <v>Year</v>
      </c>
      <c r="B15" s="42" t="s">
        <v>6</v>
      </c>
      <c r="C15" s="42" t="s">
        <v>255</v>
      </c>
      <c r="D15" s="42" t="s">
        <v>24</v>
      </c>
      <c r="E15" s="9"/>
      <c r="G15" s="9" t="str">
        <f t="shared" ca="1" si="1"/>
        <v xml:space="preserve">Indicator:
Percentage of CHWs who received competency-based pre-service training and certification. </v>
      </c>
      <c r="H15" s="69" t="s">
        <v>875</v>
      </c>
      <c r="I15" s="130" t="s">
        <v>876</v>
      </c>
      <c r="J15" s="130" t="s">
        <v>883</v>
      </c>
      <c r="K15" s="9"/>
    </row>
    <row r="16" spans="1:11" ht="70" x14ac:dyDescent="0.3">
      <c r="A16" s="9" t="str">
        <f t="shared" ca="1" si="0"/>
        <v>Data source</v>
      </c>
      <c r="B16" s="42" t="s">
        <v>7</v>
      </c>
      <c r="C16" s="42" t="s">
        <v>256</v>
      </c>
      <c r="D16" s="42" t="s">
        <v>28</v>
      </c>
      <c r="E16" s="9"/>
      <c r="G16" s="9" t="str">
        <f t="shared" ca="1" si="1"/>
        <v>Current estimated country need:
1) "A" refers to the total estimated number of CHWs needed by year (may be higher than the NSP target).
2) "B" refers to country targets for number of CHWs needed per NSP or agreed number.</v>
      </c>
      <c r="H16" s="69" t="s">
        <v>557</v>
      </c>
      <c r="I16" s="130" t="s">
        <v>687</v>
      </c>
      <c r="J16" s="130" t="s">
        <v>884</v>
      </c>
      <c r="K16" s="9"/>
    </row>
    <row r="17" spans="1:11" ht="126" x14ac:dyDescent="0.3">
      <c r="A17" s="9" t="str">
        <f t="shared" ca="1" si="0"/>
        <v>Comments</v>
      </c>
      <c r="B17" s="42" t="s">
        <v>8</v>
      </c>
      <c r="C17" s="42" t="s">
        <v>257</v>
      </c>
      <c r="D17" s="42" t="s">
        <v>29</v>
      </c>
      <c r="E17" s="9"/>
      <c r="G17" s="9" t="str">
        <f t="shared" ca="1" si="1"/>
        <v>Country target already covered:
1) "C1" refers to the number of CHWs who are to receive competency-based pre-service training and certification through domestic resources.
2) "C2" refers to the number of CHWs who are to receive competency-based pre-service training and certification through non-Global Fund external resources. 
3) "C" refers to the number of CHWs who are to receive competency-based pre-service training and certification through domestic + non-Global fund external resources.</v>
      </c>
      <c r="H17" s="69" t="s">
        <v>668</v>
      </c>
      <c r="I17" s="131" t="s">
        <v>688</v>
      </c>
      <c r="J17" s="130" t="s">
        <v>871</v>
      </c>
      <c r="K17" s="9"/>
    </row>
    <row r="18" spans="1:11" ht="29" x14ac:dyDescent="0.3">
      <c r="A18" s="9" t="str">
        <f t="shared" ca="1" si="0"/>
        <v>Year 1</v>
      </c>
      <c r="B18" s="42" t="s">
        <v>1</v>
      </c>
      <c r="C18" s="42" t="s">
        <v>258</v>
      </c>
      <c r="D18" s="42" t="s">
        <v>25</v>
      </c>
      <c r="E18" s="9"/>
      <c r="G18" s="9" t="str">
        <f t="shared" ca="1" si="1"/>
        <v>Programmatic gap:
Refers to the expected annual gap in meeting the target.</v>
      </c>
      <c r="H18" s="69" t="s">
        <v>563</v>
      </c>
      <c r="I18" s="131" t="s">
        <v>689</v>
      </c>
      <c r="J18" s="130" t="s">
        <v>880</v>
      </c>
      <c r="K18" s="9"/>
    </row>
    <row r="19" spans="1:11" ht="87" x14ac:dyDescent="0.3">
      <c r="A19" s="9" t="str">
        <f t="shared" ca="1" si="0"/>
        <v>Year 2</v>
      </c>
      <c r="B19" s="42" t="s">
        <v>2</v>
      </c>
      <c r="C19" s="42" t="s">
        <v>259</v>
      </c>
      <c r="D19" s="42" t="s">
        <v>26</v>
      </c>
      <c r="E19" s="9"/>
      <c r="G19" s="9" t="str">
        <f t="shared" ca="1" si="1"/>
        <v xml:space="preserve">Country target to be covered with the allocation amount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 </v>
      </c>
      <c r="H19" s="69" t="s">
        <v>885</v>
      </c>
      <c r="I19" s="131" t="s">
        <v>886</v>
      </c>
      <c r="J19" s="130" t="s">
        <v>887</v>
      </c>
      <c r="K19" s="9"/>
    </row>
    <row r="20" spans="1:11" ht="42" x14ac:dyDescent="0.3">
      <c r="A20" s="9" t="str">
        <f t="shared" ca="1" si="0"/>
        <v>Year 3</v>
      </c>
      <c r="B20" s="42" t="s">
        <v>3</v>
      </c>
      <c r="C20" s="42" t="s">
        <v>260</v>
      </c>
      <c r="D20" s="42" t="s">
        <v>27</v>
      </c>
      <c r="E20" s="9"/>
      <c r="G20" s="9" t="str">
        <f t="shared" ca="1" si="1"/>
        <v>Comments/Assumptions:
For C2, specify the number of CHWs to be supported by source of non-Global Fund external funding.</v>
      </c>
      <c r="H20" s="69" t="s">
        <v>558</v>
      </c>
      <c r="I20" s="131" t="s">
        <v>867</v>
      </c>
      <c r="J20" s="130" t="s">
        <v>690</v>
      </c>
      <c r="K20" s="9"/>
    </row>
    <row r="21" spans="1:11" ht="43.5" x14ac:dyDescent="0.3">
      <c r="A21" s="9" t="str">
        <f t="shared" ca="1" si="0"/>
        <v>Year 4</v>
      </c>
      <c r="B21" s="42" t="s">
        <v>547</v>
      </c>
      <c r="C21" s="43" t="s">
        <v>548</v>
      </c>
      <c r="D21" s="42" t="s">
        <v>549</v>
      </c>
      <c r="E21" s="9"/>
      <c r="G21" s="9" t="str">
        <f t="shared" ca="1" si="1"/>
        <v>CHW Programmatic Gap Table 3 - Coverage of competency-based in-service training costs</v>
      </c>
      <c r="H21" s="69" t="s">
        <v>569</v>
      </c>
      <c r="I21" s="131" t="s">
        <v>888</v>
      </c>
      <c r="J21" s="130" t="s">
        <v>889</v>
      </c>
      <c r="K21" s="9"/>
    </row>
    <row r="22" spans="1:11" ht="42" x14ac:dyDescent="0.3">
      <c r="A22" s="9" t="str">
        <f t="shared" ca="1" si="0"/>
        <v>Insert year</v>
      </c>
      <c r="B22" s="42" t="s">
        <v>4</v>
      </c>
      <c r="C22" s="42" t="s">
        <v>261</v>
      </c>
      <c r="D22" s="42" t="s">
        <v>272</v>
      </c>
      <c r="E22" s="9"/>
      <c r="G22" s="9" t="str">
        <f t="shared" ref="G22:G69" ca="1" si="2">OFFSET($H22,0,LangOffset,1,1)</f>
        <v>Indicator:
Percentage of CHWs who received competency-based in-service training.</v>
      </c>
      <c r="H22" s="69" t="s">
        <v>890</v>
      </c>
      <c r="I22" s="131" t="s">
        <v>692</v>
      </c>
      <c r="J22" s="130" t="s">
        <v>891</v>
      </c>
      <c r="K22" s="9"/>
    </row>
    <row r="23" spans="1:11" ht="70" x14ac:dyDescent="0.3">
      <c r="A23" s="9" t="str">
        <f t="shared" ca="1" si="0"/>
        <v>Comments / Assumptions</v>
      </c>
      <c r="B23" s="42" t="s">
        <v>20</v>
      </c>
      <c r="C23" s="42" t="s">
        <v>262</v>
      </c>
      <c r="D23" s="42" t="s">
        <v>969</v>
      </c>
      <c r="E23" s="9"/>
      <c r="G23" s="9" t="str">
        <f t="shared" ca="1" si="2"/>
        <v xml:space="preserve">Current estimated country need:
1) "A" refers to the total estimated number of CHWs needed by year (may be higher than the NSP target).
2) "B" refers to country targets for number of CHWs needed per NSP or agreed number. </v>
      </c>
      <c r="H23" s="69" t="s">
        <v>562</v>
      </c>
      <c r="I23" s="130" t="s">
        <v>687</v>
      </c>
      <c r="J23" s="130" t="s">
        <v>693</v>
      </c>
      <c r="K23" s="9"/>
    </row>
    <row r="24" spans="1:11" ht="58.5" customHeight="1" x14ac:dyDescent="0.3">
      <c r="A24" s="9" t="str">
        <f t="shared" ca="1" si="0"/>
        <v>Current estimated country need</v>
      </c>
      <c r="B24" s="42" t="s">
        <v>970</v>
      </c>
      <c r="C24" s="42" t="s">
        <v>263</v>
      </c>
      <c r="D24" s="42" t="s">
        <v>30</v>
      </c>
      <c r="E24" s="9"/>
      <c r="G24" s="9" t="str">
        <f t="shared" ca="1" si="2"/>
        <v>Country target already covered:
1) "C1" refers to the number of CHWs who are to receive competency-based in-service training through domestic resource.
2) "C2" refers to the number of CHWs who are to receive competency-based in-service training through non-Global Fund external resources.
3) "C" refers to the number of CHWs who are to receive competency-based in-service training through domestic + non-Global Fund external resources.</v>
      </c>
      <c r="H24" s="69" t="s">
        <v>618</v>
      </c>
      <c r="I24" s="131" t="s">
        <v>694</v>
      </c>
      <c r="J24" s="130" t="s">
        <v>892</v>
      </c>
      <c r="K24" s="9"/>
    </row>
    <row r="25" spans="1:11" ht="29" x14ac:dyDescent="0.3">
      <c r="A25" s="9" t="str">
        <f t="shared" ca="1" si="0"/>
        <v>A. Total estimated number of CHWs needed by year</v>
      </c>
      <c r="B25" s="69" t="s">
        <v>581</v>
      </c>
      <c r="C25" s="79" t="s">
        <v>742</v>
      </c>
      <c r="D25" s="89" t="s">
        <v>743</v>
      </c>
      <c r="E25" s="9"/>
      <c r="G25" s="9" t="str">
        <f t="shared" ca="1" si="2"/>
        <v>Programmatic gap:
Refers to the expected annual gap in meeting the target.</v>
      </c>
      <c r="H25" s="69" t="s">
        <v>563</v>
      </c>
      <c r="I25" s="131" t="s">
        <v>685</v>
      </c>
      <c r="J25" s="130" t="s">
        <v>880</v>
      </c>
      <c r="K25" s="9"/>
    </row>
    <row r="26" spans="1:11" ht="126" customHeight="1" x14ac:dyDescent="0.3">
      <c r="A26" s="9" t="str">
        <f t="shared" ca="1" si="0"/>
        <v>B. Country targets for number of CHWs needed per NSP or agreed number</v>
      </c>
      <c r="B26" s="69" t="s">
        <v>582</v>
      </c>
      <c r="C26" s="89" t="s">
        <v>744</v>
      </c>
      <c r="D26" s="89" t="s">
        <v>971</v>
      </c>
      <c r="E26" s="9"/>
      <c r="G26" s="9" t="str">
        <f t="shared" ca="1" si="2"/>
        <v>Country target to be covered with the allocation amount:
1) "E" refers to the number of CHWs who are to receive competency-based in-service training through the allocation amount.
2) "F" refers to the number of CHWs who are to receive competency-based in-service training through all sources.
3) "G" refers to the remaining gap to country target.</v>
      </c>
      <c r="H26" s="69" t="s">
        <v>893</v>
      </c>
      <c r="I26" s="131" t="s">
        <v>894</v>
      </c>
      <c r="J26" s="130" t="s">
        <v>895</v>
      </c>
      <c r="K26" s="9"/>
    </row>
    <row r="27" spans="1:11" ht="32.5" customHeight="1" x14ac:dyDescent="0.3">
      <c r="A27" s="9" t="str">
        <f t="shared" ca="1" si="0"/>
        <v>Country target already covered</v>
      </c>
      <c r="B27" s="69" t="s">
        <v>625</v>
      </c>
      <c r="C27" s="89" t="s">
        <v>745</v>
      </c>
      <c r="D27" s="89" t="s">
        <v>972</v>
      </c>
      <c r="E27" s="9"/>
      <c r="G27" s="9" t="str">
        <f t="shared" ca="1" si="2"/>
        <v>Comments/Assumptions:
For C2, the number of CHWs to be supported by source of non-Global Fund external funding.</v>
      </c>
      <c r="H27" s="69" t="s">
        <v>896</v>
      </c>
      <c r="I27" s="131" t="s">
        <v>867</v>
      </c>
      <c r="J27" s="130" t="s">
        <v>690</v>
      </c>
      <c r="K27" s="9"/>
    </row>
    <row r="28" spans="1:11" ht="33.65" customHeight="1" x14ac:dyDescent="0.3">
      <c r="A28" s="9" t="str">
        <f t="shared" ca="1" si="0"/>
        <v>C1. Number of CHWs to be remunerated through domestic resources</v>
      </c>
      <c r="B28" s="69" t="s">
        <v>658</v>
      </c>
      <c r="C28" s="89" t="s">
        <v>746</v>
      </c>
      <c r="D28" s="89" t="s">
        <v>747</v>
      </c>
      <c r="E28" s="9"/>
      <c r="G28" s="9" t="str">
        <f t="shared" ca="1" si="2"/>
        <v>CHW Programmatic Gap Table 4 - Coverage of integrated supportive supervision costs</v>
      </c>
      <c r="H28" s="69" t="s">
        <v>570</v>
      </c>
      <c r="I28" s="131" t="s">
        <v>695</v>
      </c>
      <c r="J28" s="130" t="s">
        <v>897</v>
      </c>
      <c r="K28" s="9"/>
    </row>
    <row r="29" spans="1:11" ht="37" customHeight="1" x14ac:dyDescent="0.3">
      <c r="A29" s="9" t="str">
        <f t="shared" ca="1" si="0"/>
        <v>C2. Number of CHWs to be remunerated through non-Global Fund external resources</v>
      </c>
      <c r="B29" s="69" t="s">
        <v>659</v>
      </c>
      <c r="C29" s="89" t="s">
        <v>754</v>
      </c>
      <c r="D29" s="89" t="s">
        <v>748</v>
      </c>
      <c r="E29" s="9"/>
      <c r="G29" s="9" t="str">
        <f t="shared" ca="1" si="2"/>
        <v xml:space="preserve">Indicator:
Percentage of CHWs who received integrated supportive supervision. </v>
      </c>
      <c r="H29" s="69" t="s">
        <v>898</v>
      </c>
      <c r="I29" s="131" t="s">
        <v>696</v>
      </c>
      <c r="J29" s="130" t="s">
        <v>899</v>
      </c>
      <c r="K29" s="9"/>
    </row>
    <row r="30" spans="1:11" ht="72.650000000000006" customHeight="1" x14ac:dyDescent="0.3">
      <c r="A30" s="9" t="str">
        <f t="shared" ca="1" si="0"/>
        <v>C. Number of CHWs to be remunerated through domestic + non-Global Fund external resources</v>
      </c>
      <c r="B30" s="69" t="s">
        <v>660</v>
      </c>
      <c r="C30" s="79" t="s">
        <v>755</v>
      </c>
      <c r="D30" s="89" t="s">
        <v>749</v>
      </c>
      <c r="E30" s="9"/>
      <c r="G30" s="9" t="str">
        <f t="shared" ca="1" si="2"/>
        <v>Current estimated country need:
1) "A" refers to the total estimated number of CHWs needed by year (may be higher than the NSP target).
2) "B" refers to country targets for number of CHWs needed per NSP or agreed number.</v>
      </c>
      <c r="H30" s="69" t="s">
        <v>557</v>
      </c>
      <c r="I30" s="131" t="s">
        <v>687</v>
      </c>
      <c r="J30" s="130" t="s">
        <v>682</v>
      </c>
      <c r="K30" s="9"/>
    </row>
    <row r="31" spans="1:11" ht="126" customHeight="1" x14ac:dyDescent="0.3">
      <c r="A31" s="9" t="str">
        <f t="shared" ca="1" si="0"/>
        <v>Programmatic gap</v>
      </c>
      <c r="B31" s="69" t="s">
        <v>626</v>
      </c>
      <c r="C31" s="89" t="s">
        <v>750</v>
      </c>
      <c r="D31" s="89" t="s">
        <v>973</v>
      </c>
      <c r="E31" s="9"/>
      <c r="G31" s="9" t="str">
        <f t="shared" ca="1" si="2"/>
        <v>Country target already covered:
1) "C1" refers to the number of CHWs who are to receive integrated supportive supervision through domestic resources.
2) "C2" refers to the number of CHWs who are to receive integrated supportive supervision through non-Global Fund external resources.
3) "C" refers to the number of CHWs who are to receive integrated supportive supervision through domestic + non-Global Fund external resources.</v>
      </c>
      <c r="H31" s="69" t="s">
        <v>619</v>
      </c>
      <c r="I31" s="130" t="s">
        <v>697</v>
      </c>
      <c r="J31" s="130" t="s">
        <v>900</v>
      </c>
      <c r="K31" s="9"/>
    </row>
    <row r="32" spans="1:11" ht="29" x14ac:dyDescent="0.3">
      <c r="A32" s="9" t="str">
        <f ca="1">OFFSET($B32,0,LangOffset,1,1)</f>
        <v>D. Expected annual gap in meeting the target: B - C</v>
      </c>
      <c r="B32" s="69" t="s">
        <v>583</v>
      </c>
      <c r="C32" s="79" t="s">
        <v>756</v>
      </c>
      <c r="D32" s="89" t="s">
        <v>974</v>
      </c>
      <c r="E32" s="9"/>
      <c r="G32" s="9" t="str">
        <f t="shared" ca="1" si="2"/>
        <v>Programmatic gap:
Refers to the expected annual gap in meeting the target.</v>
      </c>
      <c r="H32" s="69" t="s">
        <v>563</v>
      </c>
      <c r="I32" s="130" t="s">
        <v>685</v>
      </c>
      <c r="J32" s="130" t="s">
        <v>880</v>
      </c>
      <c r="K32" s="9"/>
    </row>
    <row r="33" spans="1:31" ht="98.15" customHeight="1" x14ac:dyDescent="0.3">
      <c r="A33" s="9" t="str">
        <f t="shared" ca="1" si="0"/>
        <v>Country target covered with the allocation amount</v>
      </c>
      <c r="B33" s="69" t="s">
        <v>866</v>
      </c>
      <c r="C33" s="89" t="s">
        <v>751</v>
      </c>
      <c r="D33" s="89" t="s">
        <v>975</v>
      </c>
      <c r="E33" s="9"/>
      <c r="G33" s="9" t="str">
        <f t="shared" ca="1" si="2"/>
        <v>Country target to be covered with the allocation amount:
1) "E" refers to the number of CHWs who are to receive integrated supportive supervision through the allocation amount.
2) "F" refers to the number of CHWs who are to receive integrated supportive supervision through all sources.
3) "G" refers to the remaining gap to country target</v>
      </c>
      <c r="H33" s="69" t="s">
        <v>901</v>
      </c>
      <c r="I33" s="131" t="s">
        <v>902</v>
      </c>
      <c r="J33" s="130" t="s">
        <v>903</v>
      </c>
      <c r="K33" s="9"/>
    </row>
    <row r="34" spans="1:31" ht="126" customHeight="1" x14ac:dyDescent="0.3">
      <c r="A34" s="9" t="str">
        <f t="shared" ca="1" si="0"/>
        <v>E. Number of CHWs to be remunerated through the allocation amount</v>
      </c>
      <c r="B34" s="69" t="s">
        <v>662</v>
      </c>
      <c r="C34" s="89" t="s">
        <v>757</v>
      </c>
      <c r="D34" s="89" t="s">
        <v>752</v>
      </c>
      <c r="E34" s="9"/>
      <c r="G34" s="9" t="str">
        <f t="shared" ca="1" si="2"/>
        <v>Comments/Assumptions:
1) Integrated supportive supervision costs include all costs needed to ensure quality, integrated supportive supervision of CHWs, including but not limited to: costs for recruitment, remuneration, training, equipment, and supervision of CHW supervisors, as well as implementation costs (e.g., travel costs, per diems) for supervision of CHWs. 
2) For C2, specify the number of CHWs to be supported by source of non-Global Fund external funding.</v>
      </c>
      <c r="H34" s="69" t="s">
        <v>904</v>
      </c>
      <c r="I34" s="131" t="s">
        <v>698</v>
      </c>
      <c r="J34" s="130" t="s">
        <v>905</v>
      </c>
      <c r="K34" s="9"/>
    </row>
    <row r="35" spans="1:31" ht="42" x14ac:dyDescent="0.3">
      <c r="A35" s="9" t="str">
        <f t="shared" ca="1" si="0"/>
        <v>F. Number of CHWs to be remunerated through all sources: C+E</v>
      </c>
      <c r="B35" s="69" t="s">
        <v>663</v>
      </c>
      <c r="C35" s="79" t="s">
        <v>758</v>
      </c>
      <c r="D35" s="89" t="s">
        <v>753</v>
      </c>
      <c r="E35" s="9"/>
      <c r="G35" s="9" t="str">
        <f t="shared" ca="1" si="2"/>
        <v>CHW Programmatic Gap Table 5 - Coverage of equipment costs</v>
      </c>
      <c r="H35" s="69" t="s">
        <v>571</v>
      </c>
      <c r="I35" s="131" t="s">
        <v>699</v>
      </c>
      <c r="J35" s="130" t="s">
        <v>907</v>
      </c>
      <c r="K35" s="9"/>
    </row>
    <row r="36" spans="1:31" ht="29" x14ac:dyDescent="0.3">
      <c r="A36" s="9" t="str">
        <f t="shared" ca="1" si="0"/>
        <v>G. Remaining gap to country target: B - F</v>
      </c>
      <c r="B36" s="69" t="s">
        <v>584</v>
      </c>
      <c r="C36" s="89" t="s">
        <v>759</v>
      </c>
      <c r="D36" s="89" t="s">
        <v>976</v>
      </c>
      <c r="E36" s="42"/>
      <c r="G36" s="9" t="str">
        <f t="shared" ca="1" si="2"/>
        <v xml:space="preserve">Indicator:
Percentage of equipped CHWs. </v>
      </c>
      <c r="H36" s="69" t="s">
        <v>916</v>
      </c>
      <c r="I36" s="131" t="s">
        <v>701</v>
      </c>
      <c r="J36" s="133" t="s">
        <v>906</v>
      </c>
      <c r="K36" s="9"/>
    </row>
    <row r="37" spans="1:31" s="8" customFormat="1" ht="72.650000000000006" customHeight="1" x14ac:dyDescent="0.3">
      <c r="A37" s="1">
        <f t="shared" ref="A37:A44" ca="1" si="3">OFFSET($B37,0,LangOffset,1,1)</f>
        <v>0</v>
      </c>
      <c r="B37" s="83"/>
      <c r="C37" s="83"/>
      <c r="D37" s="83"/>
      <c r="E37" s="9"/>
      <c r="F37" s="7"/>
      <c r="G37" s="9" t="str">
        <f t="shared" ca="1" si="2"/>
        <v>Current estimated country need:
1) "A" refers to the total estimated number of CHWs needed by year (may be higher than the NSP target).
2) "B" refers to country targets for number of CHWs needed per NSP or agreed number.</v>
      </c>
      <c r="H37" s="69" t="s">
        <v>557</v>
      </c>
      <c r="I37" s="131" t="s">
        <v>687</v>
      </c>
      <c r="J37" s="130" t="s">
        <v>682</v>
      </c>
      <c r="K37" s="9"/>
      <c r="Q37" s="1"/>
      <c r="R37" s="1"/>
      <c r="AD37" s="1"/>
      <c r="AE37" s="1"/>
    </row>
    <row r="38" spans="1:31" ht="67.5" customHeight="1" x14ac:dyDescent="0.3">
      <c r="A38" s="9" t="str">
        <f t="shared" ca="1" si="3"/>
        <v xml:space="preserve">Carefully read the instructions in the "Instructions" tab before completing the programmatic gap analysis table. 
The instructions have been tailored to each specific module/intervention. </v>
      </c>
      <c r="B38" s="42" t="s">
        <v>32</v>
      </c>
      <c r="C38" s="42" t="s">
        <v>264</v>
      </c>
      <c r="D38" s="42" t="s">
        <v>283</v>
      </c>
      <c r="E38" s="7"/>
      <c r="G38" s="9" t="str">
        <f t="shared" ca="1" si="2"/>
        <v>Country target already covered:
1) "C1" refers to the number of CHWs who are to be equipped through domestic resources.
2) "C2" refers to the number of CHWs who are to be equipped through non-GF external resources. 
3) "C" refers to the number of CHWs who are to be equipped through domestic + non-Global Fund external resources.</v>
      </c>
      <c r="H38" s="69" t="s">
        <v>620</v>
      </c>
      <c r="I38" s="131" t="s">
        <v>702</v>
      </c>
      <c r="J38" s="130" t="s">
        <v>908</v>
      </c>
      <c r="K38" s="9"/>
    </row>
    <row r="39" spans="1:31" ht="29" x14ac:dyDescent="0.3">
      <c r="A39" s="1">
        <f t="shared" ca="1" si="3"/>
        <v>0</v>
      </c>
      <c r="B39" s="83"/>
      <c r="C39" s="83"/>
      <c r="D39" s="83"/>
      <c r="E39" s="9"/>
      <c r="G39" s="9" t="str">
        <f t="shared" ca="1" si="2"/>
        <v>Programmatic gap:
Refers to the expected annual gap in meeting the target.</v>
      </c>
      <c r="H39" s="69" t="s">
        <v>563</v>
      </c>
      <c r="I39" s="131" t="s">
        <v>685</v>
      </c>
      <c r="J39" s="130" t="s">
        <v>880</v>
      </c>
      <c r="K39" s="9"/>
    </row>
    <row r="40" spans="1:31" ht="59.15" customHeight="1" x14ac:dyDescent="0.3">
      <c r="A40" s="9" t="str">
        <f t="shared" ca="1" si="3"/>
        <v>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v>
      </c>
      <c r="B40" s="52" t="s">
        <v>286</v>
      </c>
      <c r="C40" s="43" t="s">
        <v>287</v>
      </c>
      <c r="D40" s="42" t="s">
        <v>288</v>
      </c>
      <c r="E40" s="9"/>
      <c r="G40" s="9" t="str">
        <f t="shared" ca="1" si="2"/>
        <v>Country target to be covered with the allocation amount:
1) "E" refers to the number of CHWs who are to be equipped through the allocation amount. 
2) "F" refers to the number of CHWs who are to be equipped through all sources.
3) "G" refers to the remaining gap to country target</v>
      </c>
      <c r="H40" s="69" t="s">
        <v>909</v>
      </c>
      <c r="I40" s="131" t="s">
        <v>910</v>
      </c>
      <c r="J40" s="130" t="s">
        <v>911</v>
      </c>
      <c r="K40" s="9"/>
    </row>
    <row r="41" spans="1:31" ht="126" x14ac:dyDescent="0.3">
      <c r="A41" s="9" t="str">
        <f t="shared" ca="1" si="3"/>
        <v>Programmatic Gap Blank Table (if needed, per priority intervention)</v>
      </c>
      <c r="B41" s="42" t="s">
        <v>1043</v>
      </c>
      <c r="C41" s="42" t="s">
        <v>265</v>
      </c>
      <c r="D41" s="42" t="s">
        <v>284</v>
      </c>
      <c r="G41" s="9" t="str">
        <f t="shared" ca="1" si="2"/>
        <v>Comments/Assumptions:
1) Equipment depends on the role of the CHW and geography (rural versus urban). In rural contexts, the following should be considered: Transportation (e.g., bicycle inc. maintenance or motorcycle inc. maintenance and fuel or transportation allowance, depending on context/terrain (note if transport costs for referral / counter-referral are included here Table 8 is not needed) backpack, uniform, rain gear and boots, flashlight, thermometer, shakir tape, respiratory timers for respiratory illness. 
2) For C2, specify the number of CHWs to be supported by source of non-Global Fund external funding.</v>
      </c>
      <c r="H41" s="69" t="s">
        <v>912</v>
      </c>
      <c r="I41" s="131" t="s">
        <v>913</v>
      </c>
      <c r="J41" s="130" t="s">
        <v>914</v>
      </c>
      <c r="K41" s="9"/>
    </row>
    <row r="42" spans="1:31" ht="42" x14ac:dyDescent="0.3">
      <c r="A42" s="1" t="str">
        <f t="shared" ca="1" si="3"/>
        <v xml:space="preserve">CHW Programmatic Gap Table 8 - Coverage of referral / counter-referral costs </v>
      </c>
      <c r="B42" s="69" t="s">
        <v>610</v>
      </c>
      <c r="C42" s="89" t="s">
        <v>716</v>
      </c>
      <c r="D42" s="89" t="s">
        <v>977</v>
      </c>
      <c r="G42" s="9" t="str">
        <f t="shared" ca="1" si="2"/>
        <v>CHW Programmatic Gap Table 6 - Coverage of PPE costs</v>
      </c>
      <c r="H42" s="69" t="s">
        <v>572</v>
      </c>
      <c r="I42" s="131" t="s">
        <v>704</v>
      </c>
      <c r="J42" s="130" t="s">
        <v>915</v>
      </c>
      <c r="K42" s="9"/>
    </row>
    <row r="43" spans="1:31" ht="70" x14ac:dyDescent="0.3">
      <c r="A43" s="1" t="str">
        <f t="shared" ca="1" si="3"/>
        <v>CHW Programmatic Gap Table 9 - Coverage of Health management information system, surveillance and M&amp;E costs</v>
      </c>
      <c r="B43" s="69" t="s">
        <v>578</v>
      </c>
      <c r="C43" s="89" t="s">
        <v>718</v>
      </c>
      <c r="D43" s="89" t="s">
        <v>978</v>
      </c>
      <c r="G43" s="9" t="str">
        <f t="shared" ca="1" si="2"/>
        <v>Indicator:
Percentage of CHWs protected with PPE.</v>
      </c>
      <c r="H43" s="69" t="s">
        <v>705</v>
      </c>
      <c r="I43" s="131" t="s">
        <v>706</v>
      </c>
      <c r="J43" s="130" t="s">
        <v>917</v>
      </c>
      <c r="K43" s="9"/>
    </row>
    <row r="44" spans="1:31" ht="112" x14ac:dyDescent="0.3">
      <c r="A44" s="1" t="str">
        <f t="shared" ca="1" si="3"/>
        <v>CHW Programmatic Gap Table 10 - non-malaria iCCM commodities (first line antibiotics for simple pneumonia among children 2-59 months of age as part of iCCM)</v>
      </c>
      <c r="B44" s="69" t="s">
        <v>616</v>
      </c>
      <c r="C44" s="89" t="s">
        <v>721</v>
      </c>
      <c r="D44" s="89" t="s">
        <v>722</v>
      </c>
      <c r="G44" s="9" t="str">
        <f t="shared" ca="1" si="2"/>
        <v>Current estimated country need: 
1) "A" refers to the total estimated number of CHWs needed by year (may be higher than the NSP target).
2) "B" refers to country targets for number of CHWs needed per NSP or agreed number.</v>
      </c>
      <c r="H44" s="69" t="s">
        <v>566</v>
      </c>
      <c r="I44" s="126" t="s">
        <v>687</v>
      </c>
      <c r="J44" s="126" t="s">
        <v>708</v>
      </c>
      <c r="K44" s="9"/>
    </row>
    <row r="45" spans="1:31" ht="112" x14ac:dyDescent="0.3">
      <c r="A45" s="1" t="str">
        <f t="shared" ref="A45:A93" ca="1" si="4">OFFSET($B45,0,LangOffset,1,1)</f>
        <v>CHW Programmatic Gap Table 11 - non-malaria iCCM commodities (oral rehydration salts and zinc for treatment of diarrhea among children 2-59 months of age as part of iCCM)</v>
      </c>
      <c r="B45" s="69" t="s">
        <v>617</v>
      </c>
      <c r="C45" s="89" t="s">
        <v>730</v>
      </c>
      <c r="D45" s="89" t="s">
        <v>731</v>
      </c>
      <c r="G45" s="9" t="str">
        <f t="shared" ca="1" si="2"/>
        <v>Country target already covered:
1) "C1" refers to the number of CHWs to be protected with PPE through domestic resources.
2) "C2" refers to the number of CHWs to be protected with PPE through non-GF external resources. 
3) "C" refers to the number of CHWs to be protected with PPE through domestic + non-Global Fund external resources.</v>
      </c>
      <c r="H45" s="69" t="s">
        <v>621</v>
      </c>
      <c r="I45" s="131" t="s">
        <v>707</v>
      </c>
      <c r="J45" s="130" t="s">
        <v>918</v>
      </c>
      <c r="K45" s="9"/>
    </row>
    <row r="46" spans="1:31" ht="42" x14ac:dyDescent="0.3">
      <c r="A46" s="1" t="str">
        <f t="shared" ca="1" si="4"/>
        <v>Proportion of children 2-59 months with diarrhea that received oral rehydration salts and zinc treatment in the community</v>
      </c>
      <c r="B46" s="69" t="s">
        <v>629</v>
      </c>
      <c r="C46" s="89" t="s">
        <v>760</v>
      </c>
      <c r="D46" s="89" t="s">
        <v>761</v>
      </c>
      <c r="G46" s="9" t="str">
        <f t="shared" ca="1" si="2"/>
        <v>Programmatic gap:
Refers to the expected annual gap in meeting the target.</v>
      </c>
      <c r="H46" s="69" t="s">
        <v>563</v>
      </c>
      <c r="I46" s="130" t="s">
        <v>685</v>
      </c>
      <c r="J46" s="130" t="s">
        <v>880</v>
      </c>
      <c r="K46" s="40"/>
    </row>
    <row r="47" spans="1:31" ht="84" x14ac:dyDescent="0.3">
      <c r="A47" s="1" t="str">
        <f t="shared" ca="1" si="4"/>
        <v>A. Total estimated suspected pneumonia cases (community)</v>
      </c>
      <c r="B47" s="69" t="s">
        <v>634</v>
      </c>
      <c r="C47" s="89" t="s">
        <v>762</v>
      </c>
      <c r="D47" s="89" t="s">
        <v>763</v>
      </c>
      <c r="G47" s="9" t="str">
        <f t="shared" ca="1" si="2"/>
        <v xml:space="preserve">Country target to be covered with the allocation amount:
1) "E" refers to the number of CHWs to be protected with PPE through the allocation amount. 
2) "F" refers to the number of CHWs to be protected with PPE through all sources.
3) "G" refers to the remaining gap to country target. </v>
      </c>
      <c r="H47" s="69" t="s">
        <v>919</v>
      </c>
      <c r="I47" s="130" t="s">
        <v>920</v>
      </c>
      <c r="J47" s="130" t="s">
        <v>921</v>
      </c>
      <c r="K47" s="9"/>
    </row>
    <row r="48" spans="1:31" ht="70" x14ac:dyDescent="0.3">
      <c r="A48" s="1" t="str">
        <f t="shared" ref="A48:A54" ca="1" si="5">OFFSET($B48,0,LangOffset,1,1)</f>
        <v>B. Country targets (from National Strategic Plan)</v>
      </c>
      <c r="B48" s="69" t="s">
        <v>630</v>
      </c>
      <c r="C48" s="89" t="s">
        <v>764</v>
      </c>
      <c r="D48" s="89" t="s">
        <v>979</v>
      </c>
      <c r="G48" s="9" t="str">
        <f t="shared" ca="1" si="2"/>
        <v>Comments/Assumptions:
1) Types of PPE depend on the role of the CHW and national protocols for PPE.
2) For C2, specify the number of CHWs to be supported by source of non-Global Fund external funding.</v>
      </c>
      <c r="H48" s="69" t="s">
        <v>574</v>
      </c>
      <c r="I48" s="130" t="s">
        <v>709</v>
      </c>
      <c r="J48" s="130" t="s">
        <v>710</v>
      </c>
      <c r="K48" s="9"/>
    </row>
    <row r="49" spans="1:52" ht="28" x14ac:dyDescent="0.3">
      <c r="A49" s="1" t="str">
        <f t="shared" ca="1" si="5"/>
        <v>C1. Country target planned to be covered by domestic resources</v>
      </c>
      <c r="B49" s="69" t="s">
        <v>631</v>
      </c>
      <c r="C49" s="89" t="s">
        <v>765</v>
      </c>
      <c r="D49" s="89" t="s">
        <v>980</v>
      </c>
      <c r="G49" s="9" t="str">
        <f t="shared" ca="1" si="2"/>
        <v>CHW Programmatic Gap Table 7 - Coverage of commodity costs</v>
      </c>
      <c r="H49" s="69" t="s">
        <v>573</v>
      </c>
      <c r="I49" s="130" t="s">
        <v>712</v>
      </c>
      <c r="J49" s="130" t="s">
        <v>922</v>
      </c>
      <c r="K49" s="9"/>
    </row>
    <row r="50" spans="1:52" ht="112" x14ac:dyDescent="0.3">
      <c r="A50" s="1" t="str">
        <f t="shared" ca="1" si="5"/>
        <v>C2. Country target planned to be covered by non-Global Fund external resources</v>
      </c>
      <c r="B50" s="69" t="s">
        <v>637</v>
      </c>
      <c r="C50" s="89" t="s">
        <v>766</v>
      </c>
      <c r="D50" s="89" t="s">
        <v>981</v>
      </c>
      <c r="G50" s="1" t="str">
        <f t="shared" ca="1" si="2"/>
        <v>Percentage of CHWs to be provided commodities per the CHW package of services (e.g., condoms and lubricant for HIV prevention if CHW provide HIV prevention services). 
Note that non-malaria iCCM commodities (antibiotics for pneumonia and ORS and zinc for diarrhea) should be included in Tables 10 and 11. Note that malaria commodities (RDTs and ACTs) should be included in the Malaria Gap Table</v>
      </c>
      <c r="H50" s="167" t="s">
        <v>1070</v>
      </c>
      <c r="I50" s="168" t="s">
        <v>1072</v>
      </c>
      <c r="J50" s="168" t="s">
        <v>1071</v>
      </c>
      <c r="K50" s="7"/>
      <c r="L50" s="7"/>
      <c r="M50" s="7"/>
      <c r="N50" s="7"/>
      <c r="O50" s="7"/>
      <c r="P50" s="7"/>
    </row>
    <row r="51" spans="1:52" ht="56.15" customHeight="1" x14ac:dyDescent="0.3">
      <c r="A51" s="1" t="str">
        <f t="shared" ca="1" si="5"/>
        <v>C. Total country target already covered</v>
      </c>
      <c r="B51" s="69" t="s">
        <v>632</v>
      </c>
      <c r="C51" s="89" t="s">
        <v>767</v>
      </c>
      <c r="D51" s="89" t="s">
        <v>982</v>
      </c>
      <c r="G51" s="1" t="str">
        <f t="shared" ca="1" si="2"/>
        <v>Current estimated country need: 
1) "A" refers to the total estimated number of CHWs needed by year (may be higher than the NSP target).
2) "B" refers to country targets for number of CHWs needed per NSP or agreed number.</v>
      </c>
      <c r="H51" s="69" t="s">
        <v>566</v>
      </c>
      <c r="I51" s="130" t="s">
        <v>687</v>
      </c>
      <c r="J51" s="130" t="s">
        <v>923</v>
      </c>
    </row>
    <row r="52" spans="1:52" ht="98" x14ac:dyDescent="0.3">
      <c r="A52" s="1" t="str">
        <f t="shared" ca="1" si="5"/>
        <v>E. Targets to be financed by the allocation amount</v>
      </c>
      <c r="B52" s="69" t="s">
        <v>670</v>
      </c>
      <c r="C52" s="89" t="s">
        <v>768</v>
      </c>
      <c r="D52" s="89" t="s">
        <v>983</v>
      </c>
      <c r="G52" s="1" t="str">
        <f t="shared" ca="1" si="2"/>
        <v>Country target already covered:
1) "C1" refers to the number of CHWs to be provided commodities through domestic resources.
2) "C2" refers to the number of CHWs to be provided commodities through non-Global Fund external resources. 
3) "C" refers to the number of CHWs to be provided commodities through domestic + non-Global Fund external resources.</v>
      </c>
      <c r="H52" s="69" t="s">
        <v>622</v>
      </c>
      <c r="I52" s="130" t="s">
        <v>713</v>
      </c>
      <c r="J52" s="130" t="s">
        <v>924</v>
      </c>
    </row>
    <row r="53" spans="1:52" ht="28" x14ac:dyDescent="0.3">
      <c r="A53" s="1" t="str">
        <f t="shared" ca="1" si="5"/>
        <v>F. Coverage from allocation amount and other sources: C+E</v>
      </c>
      <c r="B53" s="69" t="s">
        <v>633</v>
      </c>
      <c r="C53" s="89" t="s">
        <v>1013</v>
      </c>
      <c r="D53" s="89" t="s">
        <v>769</v>
      </c>
      <c r="G53" s="1" t="str">
        <f t="shared" ca="1" si="2"/>
        <v>Programmatic gap:
Refers to the expected annual gap in meeting the target.</v>
      </c>
      <c r="H53" s="69" t="s">
        <v>563</v>
      </c>
      <c r="I53" s="130" t="s">
        <v>685</v>
      </c>
      <c r="J53" s="130" t="s">
        <v>880</v>
      </c>
    </row>
    <row r="54" spans="1:52" ht="84" x14ac:dyDescent="0.3">
      <c r="A54" s="1" t="str">
        <f t="shared" ca="1" si="5"/>
        <v>A. Total estimated diarrhea cases (community)</v>
      </c>
      <c r="B54" s="69" t="s">
        <v>636</v>
      </c>
      <c r="C54" s="89" t="s">
        <v>770</v>
      </c>
      <c r="D54" s="89" t="s">
        <v>771</v>
      </c>
      <c r="G54" s="1" t="str">
        <f t="shared" ca="1" si="2"/>
        <v xml:space="preserve">Country target to be covered with the allocation amount:
1) "E" refers to the number of CHWs to be provided commodities through the allocation amount. 
2) "F" refers to the number of CHWs to be provided commodities through all sources. 
3) "G" refers to the remaining gap to country target. </v>
      </c>
      <c r="H54" s="69" t="s">
        <v>925</v>
      </c>
      <c r="I54" s="130" t="s">
        <v>926</v>
      </c>
      <c r="J54" s="130" t="s">
        <v>927</v>
      </c>
    </row>
    <row r="55" spans="1:52" ht="182" x14ac:dyDescent="0.3">
      <c r="A55" s="1" t="str">
        <f t="shared" ca="1" si="4"/>
        <v>Denominator: Country target for the number of CHWs needed per NSP or agreed number; Numerator: Number of CHWs who are to be remunerated (all sources of financing)</v>
      </c>
      <c r="B55" s="69" t="s">
        <v>661</v>
      </c>
      <c r="C55" s="89" t="s">
        <v>1011</v>
      </c>
      <c r="D55" s="89" t="s">
        <v>984</v>
      </c>
      <c r="G55" s="1" t="str">
        <f t="shared" ca="1" si="2"/>
        <v>Comments/Assumptions:
1) Commodities depend on the type of CHW and should include all commodities (e.g., iCCM commodities including RDTs, ACTs, ORS, zinc, antibiotics, and other commodities such as condoms, lubricant etc.) required per the package of services to be delivered by the CHWs. Quantification of ACTs and RDTs for malaria needed for community is estimated in the Malaria Programmatic Gap Table and quantification of condoms and lubricant needed for HIV prevention done in HIV Programmatic Gap Table. Table 7 of the CHW Programmatic Gap Table should reflect whether CHWs commodity needs are met based on the package of services they provide.
2) For C2, specify number of CHWs to be supported by source of non-GF external funding.</v>
      </c>
      <c r="H55" s="69" t="s">
        <v>928</v>
      </c>
      <c r="I55" s="130" t="s">
        <v>714</v>
      </c>
      <c r="J55" s="130" t="s">
        <v>715</v>
      </c>
    </row>
    <row r="56" spans="1:52" ht="126" x14ac:dyDescent="0.3">
      <c r="A56" s="1" t="str">
        <f t="shared" ca="1" si="4"/>
        <v>Denominator: Country target for number of CHWs needed per NSP or agreed number; Numerator: Number of CHWs who are to receive competency-based pre-service training and certification (all sources of financing)</v>
      </c>
      <c r="B56" s="69" t="s">
        <v>585</v>
      </c>
      <c r="C56" s="89" t="s">
        <v>1012</v>
      </c>
      <c r="D56" s="89" t="s">
        <v>772</v>
      </c>
      <c r="G56" s="1" t="str">
        <f t="shared" ca="1" si="2"/>
        <v>CHW Programmatic Gap Table 8 - Coverage of referral / counter-referral costs</v>
      </c>
      <c r="H56" s="69" t="s">
        <v>575</v>
      </c>
      <c r="I56" s="134" t="s">
        <v>716</v>
      </c>
      <c r="J56" s="134" t="s">
        <v>929</v>
      </c>
    </row>
    <row r="57" spans="1:52" ht="56" x14ac:dyDescent="0.3">
      <c r="A57" s="1" t="str">
        <f t="shared" ca="1" si="4"/>
        <v>C1. Number of CHWs who are to receive competency-based, pre-service training and certification through domestic resources</v>
      </c>
      <c r="B57" s="69" t="s">
        <v>652</v>
      </c>
      <c r="C57" s="89" t="s">
        <v>773</v>
      </c>
      <c r="D57" s="89" t="s">
        <v>985</v>
      </c>
      <c r="G57" s="1" t="str">
        <f t="shared" ca="1" si="2"/>
        <v>Indicator:
Percentage of CHWs supported for referral / counter-referral.</v>
      </c>
      <c r="H57" s="69" t="s">
        <v>930</v>
      </c>
      <c r="I57" s="134" t="s">
        <v>931</v>
      </c>
      <c r="J57" s="134" t="s">
        <v>932</v>
      </c>
    </row>
    <row r="58" spans="1:52" ht="70" x14ac:dyDescent="0.3">
      <c r="A58" s="1" t="str">
        <f t="shared" ca="1" si="4"/>
        <v>C2. Number of CHWs who are to receive competency-based, pre-service training and certification through non-Global Fund external resources</v>
      </c>
      <c r="B58" s="69" t="s">
        <v>653</v>
      </c>
      <c r="C58" s="89" t="s">
        <v>774</v>
      </c>
      <c r="D58" s="89" t="s">
        <v>986</v>
      </c>
      <c r="G58" s="1" t="str">
        <f t="shared" ca="1" si="2"/>
        <v xml:space="preserve">Current estimated country need: 
1) "A" refers to the total estimated number of CHWs needed by year (may be higher than the NSP target).
2) "B" refers to country targets for number of CHWs needed per NSP or agreed number. </v>
      </c>
      <c r="H58" s="69" t="s">
        <v>577</v>
      </c>
      <c r="I58" s="134" t="s">
        <v>687</v>
      </c>
      <c r="J58" s="134" t="s">
        <v>717</v>
      </c>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row>
    <row r="59" spans="1:52" ht="98" x14ac:dyDescent="0.3">
      <c r="A59" s="1" t="str">
        <f t="shared" ca="1" si="4"/>
        <v>C. Number of CHWs who are to receive competency-based pre-service training and certification through domestic + non-Global Fund external resources</v>
      </c>
      <c r="B59" s="69" t="s">
        <v>638</v>
      </c>
      <c r="C59" s="89" t="s">
        <v>775</v>
      </c>
      <c r="D59" s="89" t="s">
        <v>987</v>
      </c>
      <c r="G59" s="1" t="str">
        <f t="shared" ca="1" si="2"/>
        <v>Country target already covered:
1) "C1" refers to the number of CHWs to be supported by a referral / counter-referral system through domestic resources
2) "C2" refers to the number of CHWs to be supported by a referral / counter-referral system through non-Global Fund external resources. 
3) "C" refers to the Number of CHWs to be supported by a referral / counter-referral system through domestic + non-Global Fund external resources.</v>
      </c>
      <c r="H59" s="69" t="s">
        <v>623</v>
      </c>
      <c r="I59" s="134" t="s">
        <v>933</v>
      </c>
      <c r="J59" s="134" t="s">
        <v>934</v>
      </c>
      <c r="Q59" s="9"/>
      <c r="R59" s="9"/>
      <c r="S59" s="7"/>
      <c r="T59" s="7"/>
      <c r="U59" s="7"/>
      <c r="V59" s="7"/>
      <c r="W59" s="7"/>
      <c r="X59" s="7"/>
      <c r="Y59" s="7"/>
      <c r="Z59" s="7"/>
      <c r="AA59" s="7"/>
      <c r="AB59" s="9"/>
      <c r="AC59" s="9"/>
      <c r="AD59" s="7"/>
      <c r="AE59" s="7"/>
      <c r="AF59" s="9"/>
      <c r="AG59" s="7"/>
      <c r="AH59" s="7"/>
      <c r="AI59" s="7"/>
      <c r="AJ59" s="7"/>
      <c r="AK59" s="7"/>
      <c r="AL59" s="7"/>
      <c r="AM59" s="7"/>
      <c r="AN59" s="7"/>
      <c r="AO59" s="7"/>
      <c r="AP59" s="7"/>
      <c r="AQ59" s="7"/>
      <c r="AR59" s="7"/>
      <c r="AS59" s="7"/>
      <c r="AT59" s="7"/>
      <c r="AU59" s="7"/>
      <c r="AV59" s="7"/>
      <c r="AW59" s="7"/>
      <c r="AX59" s="7"/>
      <c r="AY59" s="7"/>
      <c r="AZ59" s="7"/>
    </row>
    <row r="60" spans="1:52" s="7" customFormat="1" ht="56" x14ac:dyDescent="0.3">
      <c r="A60" s="1" t="str">
        <f t="shared" ca="1" si="4"/>
        <v>E. Number of CHWs who are to receive competency-based, pre-service training and certification through the allocation amount</v>
      </c>
      <c r="B60" s="69" t="s">
        <v>654</v>
      </c>
      <c r="C60" s="89" t="s">
        <v>776</v>
      </c>
      <c r="D60" s="89" t="s">
        <v>988</v>
      </c>
      <c r="E60" s="1"/>
      <c r="G60" s="1" t="str">
        <f t="shared" ca="1" si="2"/>
        <v>Programmatic gap:
Refers to the expected annual gap in meeting the target.</v>
      </c>
      <c r="H60" s="69" t="s">
        <v>563</v>
      </c>
      <c r="I60" s="134" t="s">
        <v>685</v>
      </c>
      <c r="J60" s="134" t="s">
        <v>880</v>
      </c>
      <c r="K60" s="1"/>
      <c r="L60" s="1"/>
      <c r="M60" s="1"/>
      <c r="N60" s="1"/>
      <c r="O60" s="1"/>
      <c r="P60" s="1"/>
      <c r="S60" s="9"/>
      <c r="T60" s="9"/>
      <c r="U60" s="9"/>
      <c r="V60" s="9"/>
      <c r="W60" s="9"/>
      <c r="X60" s="9"/>
      <c r="Y60" s="9"/>
      <c r="Z60" s="9"/>
      <c r="AA60" s="9"/>
      <c r="AD60" s="9"/>
      <c r="AE60" s="9"/>
      <c r="AG60" s="9"/>
      <c r="AH60" s="9"/>
      <c r="AI60" s="9"/>
      <c r="AJ60" s="9"/>
      <c r="AK60" s="9"/>
      <c r="AL60" s="9"/>
      <c r="AM60" s="9"/>
      <c r="AN60" s="9"/>
      <c r="AO60" s="9"/>
      <c r="AP60" s="9"/>
      <c r="AQ60" s="9"/>
      <c r="AR60" s="9"/>
      <c r="AS60" s="9"/>
      <c r="AT60" s="9"/>
      <c r="AU60" s="9"/>
      <c r="AV60" s="9"/>
      <c r="AW60" s="9"/>
      <c r="AX60" s="9"/>
      <c r="AY60" s="9"/>
      <c r="AZ60" s="9"/>
    </row>
    <row r="61" spans="1:52" ht="84" x14ac:dyDescent="0.3">
      <c r="A61" s="1" t="str">
        <f t="shared" ca="1" si="4"/>
        <v>F. Number of CHWs who are to receive competency-based, pre-service training and certification through all sources: C+E</v>
      </c>
      <c r="B61" s="69" t="s">
        <v>655</v>
      </c>
      <c r="C61" s="89" t="s">
        <v>1014</v>
      </c>
      <c r="D61" s="89" t="s">
        <v>989</v>
      </c>
      <c r="G61" s="1" t="str">
        <f t="shared" ca="1" si="2"/>
        <v>Country target to be covered with the allocation amount:
1) "E" refers to the number of CHWs to be supported by a referral / counter-referral through the allocation amount. 
2) "F" refers to the number of CHWs to be supported by a referral / counter-referral system through all sources.
3) "G" refers to the remaining gap to country target.</v>
      </c>
      <c r="H61" s="69" t="s">
        <v>935</v>
      </c>
      <c r="I61" s="134" t="s">
        <v>936</v>
      </c>
      <c r="J61" s="134" t="s">
        <v>937</v>
      </c>
      <c r="K61" s="9"/>
      <c r="L61" s="9"/>
      <c r="M61" s="9"/>
      <c r="N61" s="9"/>
      <c r="O61" s="9"/>
      <c r="P61" s="9"/>
      <c r="Q61" s="9"/>
      <c r="R61" s="9"/>
      <c r="S61" s="7"/>
      <c r="T61" s="7"/>
      <c r="U61" s="7"/>
      <c r="V61" s="7"/>
      <c r="W61" s="7"/>
      <c r="X61" s="7"/>
      <c r="Y61" s="7"/>
      <c r="Z61" s="7"/>
      <c r="AA61" s="7"/>
      <c r="AB61" s="9"/>
      <c r="AC61" s="9"/>
      <c r="AD61" s="7"/>
      <c r="AE61" s="7"/>
      <c r="AF61" s="9"/>
      <c r="AG61" s="7"/>
      <c r="AH61" s="7"/>
      <c r="AI61" s="7"/>
      <c r="AJ61" s="7"/>
      <c r="AK61" s="7"/>
      <c r="AL61" s="7"/>
      <c r="AM61" s="7"/>
      <c r="AN61" s="7"/>
      <c r="AO61" s="7"/>
      <c r="AP61" s="7"/>
      <c r="AQ61" s="7"/>
      <c r="AR61" s="7"/>
      <c r="AS61" s="7"/>
      <c r="AT61" s="7"/>
      <c r="AU61" s="7"/>
      <c r="AV61" s="7"/>
      <c r="AW61" s="7"/>
      <c r="AX61" s="7"/>
      <c r="AY61" s="7"/>
      <c r="AZ61" s="7"/>
    </row>
    <row r="62" spans="1:52" s="7" customFormat="1" ht="112" x14ac:dyDescent="0.3">
      <c r="A62" s="1" t="str">
        <f t="shared" ca="1" si="4"/>
        <v>Denominator: Country target for number of CHWs needed per NSP or agreed number; Numerator: Number of CHWs who are to receive competency-based in-service training (all sources of financing)</v>
      </c>
      <c r="B62" s="69" t="s">
        <v>586</v>
      </c>
      <c r="C62" s="89" t="s">
        <v>777</v>
      </c>
      <c r="D62" s="89" t="s">
        <v>990</v>
      </c>
      <c r="E62" s="1"/>
      <c r="G62" s="1" t="str">
        <f t="shared" ca="1" si="2"/>
        <v>Comments/Assumptions: 
1) If costs for referral / counter-referral (e.g. transportation costs for patient, caregiver and CHW are included already in Table 4 on Equipment then just indicate that referral/counter-referral costs are included in Table 4.
2) For C2, specify the number of CHWs to be supported by source of non-GF external funding.</v>
      </c>
      <c r="H62" s="69" t="s">
        <v>576</v>
      </c>
      <c r="I62" s="134" t="s">
        <v>938</v>
      </c>
      <c r="J62" s="134" t="s">
        <v>939</v>
      </c>
      <c r="K62" s="9"/>
      <c r="L62" s="9"/>
      <c r="M62" s="9"/>
      <c r="N62" s="9"/>
      <c r="O62" s="9"/>
      <c r="P62" s="9"/>
      <c r="S62" s="9"/>
      <c r="T62" s="9"/>
      <c r="U62" s="9"/>
      <c r="V62" s="9"/>
      <c r="W62" s="9"/>
      <c r="X62" s="9"/>
      <c r="Y62" s="9"/>
      <c r="Z62" s="9"/>
      <c r="AA62" s="9"/>
      <c r="AD62" s="9"/>
      <c r="AE62" s="9"/>
      <c r="AG62" s="9"/>
      <c r="AH62" s="9"/>
      <c r="AI62" s="9"/>
      <c r="AJ62" s="9"/>
      <c r="AK62" s="9"/>
      <c r="AL62" s="9"/>
      <c r="AM62" s="9"/>
      <c r="AN62" s="9"/>
      <c r="AO62" s="9"/>
      <c r="AP62" s="9"/>
      <c r="AQ62" s="9"/>
      <c r="AR62" s="9"/>
      <c r="AS62" s="9"/>
      <c r="AT62" s="9"/>
      <c r="AU62" s="9"/>
      <c r="AV62" s="9"/>
      <c r="AW62" s="9"/>
      <c r="AX62" s="9"/>
      <c r="AY62" s="9"/>
      <c r="AZ62" s="9"/>
    </row>
    <row r="63" spans="1:52" ht="56" x14ac:dyDescent="0.3">
      <c r="A63" s="1" t="str">
        <f t="shared" ca="1" si="4"/>
        <v>C1. Number of CHWs who are to receive competency-based, in-service training through domestic resources</v>
      </c>
      <c r="B63" s="69" t="s">
        <v>651</v>
      </c>
      <c r="C63" s="89" t="s">
        <v>778</v>
      </c>
      <c r="D63" s="89" t="s">
        <v>779</v>
      </c>
      <c r="G63" s="1" t="str">
        <f t="shared" ca="1" si="2"/>
        <v>CHW Programmatic Gap Table 9 - Coverage of Health management information system, surveillance and M&amp;E costs</v>
      </c>
      <c r="H63" s="69" t="s">
        <v>578</v>
      </c>
      <c r="I63" s="134" t="s">
        <v>940</v>
      </c>
      <c r="J63" s="134" t="s">
        <v>941</v>
      </c>
      <c r="K63" s="7"/>
      <c r="L63" s="7"/>
      <c r="M63" s="7"/>
      <c r="N63" s="7"/>
      <c r="O63" s="7"/>
      <c r="P63" s="7"/>
      <c r="Q63" s="9"/>
      <c r="R63" s="9"/>
      <c r="AB63" s="9"/>
      <c r="AC63" s="9"/>
      <c r="AF63" s="9"/>
    </row>
    <row r="64" spans="1:52" ht="70" x14ac:dyDescent="0.3">
      <c r="A64" s="1" t="str">
        <f t="shared" ca="1" si="4"/>
        <v>C2. Number of CHWs who are to receive competency-based, in-service training through non-Global Fund external resources</v>
      </c>
      <c r="B64" s="69" t="s">
        <v>669</v>
      </c>
      <c r="C64" s="89" t="s">
        <v>780</v>
      </c>
      <c r="D64" s="89" t="s">
        <v>781</v>
      </c>
      <c r="G64" s="1" t="str">
        <f t="shared" ca="1" si="2"/>
        <v>Indicator:
Percentage of CHWs supported with Health management information system, surveillance and M&amp;E activities</v>
      </c>
      <c r="H64" s="69" t="s">
        <v>942</v>
      </c>
      <c r="I64" s="134" t="s">
        <v>719</v>
      </c>
      <c r="J64" s="134" t="s">
        <v>943</v>
      </c>
      <c r="K64" s="9"/>
      <c r="L64" s="9"/>
      <c r="M64" s="9"/>
      <c r="N64" s="9"/>
      <c r="O64" s="9"/>
      <c r="P64" s="9"/>
    </row>
    <row r="65" spans="1:10" ht="70" x14ac:dyDescent="0.3">
      <c r="A65" s="1" t="str">
        <f t="shared" ca="1" si="4"/>
        <v>C. Number of CHWs who are to receive competency-based, in-service training through domestic + non-Global Fund external resources</v>
      </c>
      <c r="B65" s="69" t="s">
        <v>667</v>
      </c>
      <c r="C65" s="89" t="s">
        <v>782</v>
      </c>
      <c r="D65" s="89" t="s">
        <v>783</v>
      </c>
      <c r="G65" s="1" t="str">
        <f t="shared" ca="1" si="2"/>
        <v>Current estimated country need: 
1) "A" refers to the total estimated number of CHWs needed by year (may be higher than the NSP target).
2) "B" refers to country targets for number of CHWs needed per NSP or agreed number</v>
      </c>
      <c r="H65" s="69" t="s">
        <v>944</v>
      </c>
      <c r="I65" s="134" t="s">
        <v>687</v>
      </c>
      <c r="J65" s="134" t="s">
        <v>945</v>
      </c>
    </row>
    <row r="66" spans="1:10" ht="140" x14ac:dyDescent="0.3">
      <c r="A66" s="1" t="str">
        <f t="shared" ca="1" si="4"/>
        <v>E. Number of CHWs who are to receive competency-based, in-service training through the allocation amount</v>
      </c>
      <c r="B66" s="69" t="s">
        <v>656</v>
      </c>
      <c r="C66" s="89" t="s">
        <v>784</v>
      </c>
      <c r="D66" s="89" t="s">
        <v>785</v>
      </c>
      <c r="G66" s="1" t="str">
        <f t="shared" ca="1" si="2"/>
        <v>Country target already covered:
1) "C1" refers to the number of CHWs to be supported with Health management information system, surveillance and M&amp;E through domestic resources.
2) "C2" refers to the number of CHWs to be supported with Health management information system, surveillance and M&amp;E through non-Global Fund external resources.
3) "C" refers to the number of CHWs to be supported with Health management information system, surveillance and M&amp;E through domestic + non-Global Fund external resources.</v>
      </c>
      <c r="H66" s="69" t="s">
        <v>624</v>
      </c>
      <c r="I66" s="134" t="s">
        <v>720</v>
      </c>
      <c r="J66" s="134" t="s">
        <v>946</v>
      </c>
    </row>
    <row r="67" spans="1:10" ht="56" x14ac:dyDescent="0.3">
      <c r="A67" s="1" t="str">
        <f t="shared" ca="1" si="4"/>
        <v>F. Number of CHWs who are to receive competency-based, in-service training through all sources: C+E</v>
      </c>
      <c r="B67" s="69" t="s">
        <v>657</v>
      </c>
      <c r="C67" s="89" t="s">
        <v>1015</v>
      </c>
      <c r="D67" s="89" t="s">
        <v>786</v>
      </c>
      <c r="G67" s="1" t="str">
        <f t="shared" ca="1" si="2"/>
        <v>Programmatic gap:
Refers to the expected annual gap in meeting the target.</v>
      </c>
      <c r="H67" s="69" t="s">
        <v>563</v>
      </c>
      <c r="I67" s="134" t="s">
        <v>685</v>
      </c>
      <c r="J67" s="134" t="s">
        <v>880</v>
      </c>
    </row>
    <row r="68" spans="1:10" ht="98" x14ac:dyDescent="0.3">
      <c r="A68" s="1" t="str">
        <f t="shared" ca="1" si="4"/>
        <v>Denominator: Country target for number of CHWs needed per NSP or agreed number; Numerator: Number of CHWs who are to receive integrated supportive supervision (all sources of financing)</v>
      </c>
      <c r="B68" s="69" t="s">
        <v>672</v>
      </c>
      <c r="C68" s="89" t="s">
        <v>1016</v>
      </c>
      <c r="D68" s="89" t="s">
        <v>991</v>
      </c>
      <c r="G68" s="1" t="str">
        <f t="shared" ca="1" si="2"/>
        <v xml:space="preserve">Country target to be covered with the allocation amount:
1) "E" refers to the number of CHWs whose cost of HMIS related activities is planned to be covered by the allocation amount. 
2) "F" refers to the number of CHWs to be supported with Health management information system, surveillance and M&amp;E through all sources. 
3) "G" refers to the remaining gap to country target. </v>
      </c>
      <c r="H68" s="69" t="s">
        <v>947</v>
      </c>
      <c r="I68" s="134" t="s">
        <v>948</v>
      </c>
      <c r="J68" s="134" t="s">
        <v>949</v>
      </c>
    </row>
    <row r="69" spans="1:10" ht="112" x14ac:dyDescent="0.3">
      <c r="A69" s="1" t="str">
        <f t="shared" ca="1" si="4"/>
        <v>C1. Number of CHWs who are to receive integrated supportive supervision through domestic resources</v>
      </c>
      <c r="B69" s="69" t="s">
        <v>587</v>
      </c>
      <c r="C69" s="89" t="s">
        <v>787</v>
      </c>
      <c r="D69" s="89" t="s">
        <v>992</v>
      </c>
      <c r="G69" s="1" t="str">
        <f t="shared" ca="1" si="2"/>
        <v>Comments/Assumptions: 
1) Health management information system, surveillance and M&amp;E costs include: Registers, paper-based job aides, routine reporting forms, CHW master list development (including data collection as needed) and maintenance in a registry, mobile digital health tools (phones/tablets, sim cards, communications allowance) for CHWs and CHW supervisors.
2)  In the comments/assumptions cell add here the number of CHWs to be supported by source of non-Global Fund external funding.</v>
      </c>
      <c r="H69" s="69" t="s">
        <v>579</v>
      </c>
      <c r="I69" s="134" t="s">
        <v>950</v>
      </c>
      <c r="J69" s="134" t="s">
        <v>951</v>
      </c>
    </row>
    <row r="70" spans="1:10" ht="56" x14ac:dyDescent="0.3">
      <c r="A70" s="1" t="str">
        <f t="shared" ca="1" si="4"/>
        <v>C2. Number of CHWs who are to receive integrated supportive supervision through non-Global Fund external resources</v>
      </c>
      <c r="B70" s="69" t="s">
        <v>639</v>
      </c>
      <c r="C70" s="89" t="s">
        <v>788</v>
      </c>
      <c r="D70" s="89" t="s">
        <v>993</v>
      </c>
      <c r="G70" s="1" t="str">
        <f t="shared" ref="G70:G72" ca="1" si="6">OFFSET($H70,0,LangOffset,1,1)</f>
        <v>CHW Programmatic Gap Table 10 - non-malaria iCCM commodities (first line antibiotics for simple pneumonia among children 2-59 months of age as part of iCCM)</v>
      </c>
      <c r="H70" s="69" t="s">
        <v>616</v>
      </c>
      <c r="I70" s="134" t="s">
        <v>721</v>
      </c>
      <c r="J70" s="134" t="s">
        <v>952</v>
      </c>
    </row>
    <row r="71" spans="1:10" ht="56" x14ac:dyDescent="0.3">
      <c r="A71" s="1" t="str">
        <f t="shared" ca="1" si="4"/>
        <v>C. Number of CHWs who are to receive integrated supportive supervision through domestic + non-Global Fund external resources</v>
      </c>
      <c r="B71" s="69" t="s">
        <v>640</v>
      </c>
      <c r="C71" s="89" t="s">
        <v>789</v>
      </c>
      <c r="D71" s="89" t="s">
        <v>994</v>
      </c>
      <c r="G71" s="1" t="str">
        <f t="shared" ca="1" si="6"/>
        <v>Indicator:
Proportion of children 2-59 months with suspected pneumonia (fast breathing) that received first line antibiotic treatment in the community.</v>
      </c>
      <c r="H71" s="69" t="s">
        <v>953</v>
      </c>
      <c r="I71" s="134" t="s">
        <v>723</v>
      </c>
      <c r="J71" s="134" t="s">
        <v>724</v>
      </c>
    </row>
    <row r="72" spans="1:10" ht="168" x14ac:dyDescent="0.3">
      <c r="A72" s="1" t="str">
        <f t="shared" ca="1" si="4"/>
        <v>E. Number of CHWs who are to receive integrated supportive supervision through the allocation amount</v>
      </c>
      <c r="B72" s="69" t="s">
        <v>588</v>
      </c>
      <c r="C72" s="89" t="s">
        <v>790</v>
      </c>
      <c r="D72" s="89" t="s">
        <v>995</v>
      </c>
      <c r="G72" s="1" t="str">
        <f t="shared" ca="1" si="6"/>
        <v xml:space="preserve">Current estimated country need: 
1) "A" refers to the total estimated number of suspected pneumonia cases in the areas with CHWs (may be higher than the NSP target). Comments/Assumptions: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"B" refers to country targets for number of suspected pneumonia cases to be treated with first line antibiotics by CHWs per NSP or agreed number (must be equal to or lower than “A”). </v>
      </c>
      <c r="H72" s="69" t="s">
        <v>615</v>
      </c>
      <c r="I72" s="134" t="s">
        <v>725</v>
      </c>
      <c r="J72" s="134" t="s">
        <v>726</v>
      </c>
    </row>
    <row r="73" spans="1:10" ht="84" x14ac:dyDescent="0.3">
      <c r="A73" s="1" t="str">
        <f t="shared" ca="1" si="4"/>
        <v>F. Number of CHWs who are to receive integrated supportive supervision through all sources: C+E</v>
      </c>
      <c r="B73" s="69" t="s">
        <v>589</v>
      </c>
      <c r="C73" s="89" t="s">
        <v>1015</v>
      </c>
      <c r="D73" s="89" t="s">
        <v>996</v>
      </c>
      <c r="G73" s="1" t="str">
        <f t="shared" ref="G73:G74" ca="1" si="7">OFFSET($H73,0,LangOffset,1,1)</f>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
      <c r="H73" s="69" t="s">
        <v>612</v>
      </c>
      <c r="I73" s="134" t="s">
        <v>727</v>
      </c>
      <c r="J73" s="134" t="s">
        <v>954</v>
      </c>
    </row>
    <row r="74" spans="1:10" ht="84" x14ac:dyDescent="0.3">
      <c r="A74" s="1" t="str">
        <f t="shared" ca="1" si="4"/>
        <v>Denominator: Country target for number of CHWs needed per NSP or agreed number; Numerator: Number of CHWs who are to be equipped (all sources of financing)</v>
      </c>
      <c r="B74" s="69" t="s">
        <v>671</v>
      </c>
      <c r="C74" s="89" t="s">
        <v>1016</v>
      </c>
      <c r="D74" s="89" t="s">
        <v>997</v>
      </c>
      <c r="G74" s="1" t="str">
        <f t="shared" ca="1" si="7"/>
        <v>Programmatic gap:
Refers to the expected annual gap in meeting the country target.</v>
      </c>
      <c r="H74" s="69" t="s">
        <v>613</v>
      </c>
      <c r="I74" s="134" t="s">
        <v>685</v>
      </c>
      <c r="J74" s="134" t="s">
        <v>955</v>
      </c>
    </row>
    <row r="75" spans="1:10" ht="56" x14ac:dyDescent="0.3">
      <c r="A75" s="1" t="str">
        <f t="shared" ca="1" si="4"/>
        <v>C1. Number of CHWs who are to be equipped through domestic resources</v>
      </c>
      <c r="B75" s="69" t="s">
        <v>590</v>
      </c>
      <c r="C75" s="89" t="s">
        <v>787</v>
      </c>
      <c r="D75" s="89" t="s">
        <v>792</v>
      </c>
      <c r="G75" s="1" t="str">
        <f t="shared" ref="G75:G120" ca="1" si="8">OFFSET($H75,0,LangOffset,1,1)</f>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
      <c r="H75" s="69" t="s">
        <v>956</v>
      </c>
      <c r="I75" s="134" t="s">
        <v>957</v>
      </c>
      <c r="J75" s="134" t="s">
        <v>958</v>
      </c>
    </row>
    <row r="76" spans="1:10" ht="126" x14ac:dyDescent="0.3">
      <c r="A76" s="1" t="str">
        <f t="shared" ca="1" si="4"/>
        <v>C2. Number of CHWs who are to be equipped through non-Global Fund external resources</v>
      </c>
      <c r="B76" s="69" t="s">
        <v>641</v>
      </c>
      <c r="C76" s="89" t="s">
        <v>788</v>
      </c>
      <c r="D76" s="89" t="s">
        <v>793</v>
      </c>
      <c r="G76" s="1" t="str">
        <f t="shared" ca="1" si="8"/>
        <v>Comments/Assumptions: 
1) For the current estimated country need: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Specify the number of CHWs that are planned to be providing iCCM services (including case management for suspected pneumonia).</v>
      </c>
      <c r="H76" s="69" t="s">
        <v>614</v>
      </c>
      <c r="I76" s="134" t="s">
        <v>728</v>
      </c>
      <c r="J76" s="134" t="s">
        <v>729</v>
      </c>
    </row>
    <row r="77" spans="1:10" ht="56" x14ac:dyDescent="0.3">
      <c r="A77" s="1" t="str">
        <f t="shared" ca="1" si="4"/>
        <v>C. Number of CHWs who are to be equipped through domestic + non-Global Fund external resources</v>
      </c>
      <c r="B77" s="69" t="s">
        <v>642</v>
      </c>
      <c r="C77" s="89" t="s">
        <v>789</v>
      </c>
      <c r="D77" s="89" t="s">
        <v>795</v>
      </c>
      <c r="G77" s="1" t="str">
        <f t="shared" ca="1" si="8"/>
        <v>CHW Programmatic Gap Table 11 - non-malaria iCCM commodities (oral rehydration salts and zinc for treatment of diarrhea among children 2-59 months of age as part of iCCM)</v>
      </c>
      <c r="H77" s="69" t="s">
        <v>617</v>
      </c>
      <c r="I77" s="134" t="s">
        <v>730</v>
      </c>
      <c r="J77" s="134" t="s">
        <v>959</v>
      </c>
    </row>
    <row r="78" spans="1:10" ht="42" x14ac:dyDescent="0.3">
      <c r="A78" s="1" t="str">
        <f t="shared" ca="1" si="4"/>
        <v>E. Number of CHWs who are to be equipped through the allocation amount</v>
      </c>
      <c r="B78" s="69" t="s">
        <v>591</v>
      </c>
      <c r="C78" s="89" t="s">
        <v>790</v>
      </c>
      <c r="D78" s="89" t="s">
        <v>796</v>
      </c>
      <c r="G78" s="1" t="str">
        <f t="shared" ca="1" si="8"/>
        <v>Indicator:
Proportion of children 2-59 months with diarrhea that received oral rehydration salts and zinc treatment in the community.</v>
      </c>
      <c r="H78" s="69" t="s">
        <v>960</v>
      </c>
      <c r="I78" s="134" t="s">
        <v>732</v>
      </c>
      <c r="J78" s="134" t="s">
        <v>733</v>
      </c>
    </row>
    <row r="79" spans="1:10" ht="154" x14ac:dyDescent="0.3">
      <c r="A79" s="1" t="str">
        <f t="shared" ca="1" si="4"/>
        <v>F. Number of CHWs who are to be equipped through all sources: C+E</v>
      </c>
      <c r="B79" s="69" t="s">
        <v>592</v>
      </c>
      <c r="C79" s="89" t="s">
        <v>1020</v>
      </c>
      <c r="D79" s="89" t="s">
        <v>797</v>
      </c>
      <c r="G79" s="1" t="str">
        <f t="shared" ca="1" si="8"/>
        <v xml:space="preserve">Current estimated country need: 
1) "A" refers to the total estimated number of diarrhea cases in the areas with CHWs (may be higher than the NSP target). Comments/Assumptions: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"B" refers to country targets for number of suspected diarrhea cases  by CHWs per NSP or agreed number (must be equal to or lower than “A”). </v>
      </c>
      <c r="H79" s="69" t="s">
        <v>961</v>
      </c>
      <c r="I79" s="42" t="s">
        <v>962</v>
      </c>
      <c r="J79" s="42" t="s">
        <v>963</v>
      </c>
    </row>
    <row r="80" spans="1:10" ht="84" x14ac:dyDescent="0.3">
      <c r="A80" s="1" t="str">
        <f t="shared" ca="1" si="4"/>
        <v>Denominator: Country target for number of CHWs needed per NSP or agreed number; Numerator: Number of CHWs to be protected with PPE (all sources of financing)</v>
      </c>
      <c r="B80" s="69" t="s">
        <v>673</v>
      </c>
      <c r="C80" s="52" t="s">
        <v>1021</v>
      </c>
      <c r="D80" s="89" t="s">
        <v>998</v>
      </c>
      <c r="G80" s="1" t="str">
        <f t="shared" ca="1" si="8"/>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
      <c r="H80" s="69" t="s">
        <v>612</v>
      </c>
      <c r="I80" s="134" t="s">
        <v>727</v>
      </c>
      <c r="J80" s="134" t="s">
        <v>964</v>
      </c>
    </row>
    <row r="81" spans="1:10" ht="42" x14ac:dyDescent="0.3">
      <c r="A81" s="1" t="str">
        <f t="shared" ca="1" si="4"/>
        <v>C1. Number of CHWs to be protected with PPE through domestic resources</v>
      </c>
      <c r="B81" s="69" t="s">
        <v>593</v>
      </c>
      <c r="C81" s="52" t="s">
        <v>791</v>
      </c>
      <c r="D81" s="89" t="s">
        <v>798</v>
      </c>
      <c r="G81" s="1" t="str">
        <f t="shared" ca="1" si="8"/>
        <v>Programmatic gap:
Refers to the expected annual gap in meeting the country target.</v>
      </c>
      <c r="H81" s="69" t="s">
        <v>613</v>
      </c>
      <c r="I81" s="134" t="s">
        <v>685</v>
      </c>
      <c r="J81" s="134" t="s">
        <v>955</v>
      </c>
    </row>
    <row r="82" spans="1:10" ht="70" x14ac:dyDescent="0.3">
      <c r="A82" s="1" t="str">
        <f t="shared" ca="1" si="4"/>
        <v>C2. Number of CHWs to be protected with PPE through non-Global Fund external resources</v>
      </c>
      <c r="B82" s="69" t="s">
        <v>644</v>
      </c>
      <c r="C82" s="52" t="s">
        <v>1017</v>
      </c>
      <c r="D82" s="89" t="s">
        <v>799</v>
      </c>
      <c r="G82" s="1" t="str">
        <f t="shared" ca="1" si="8"/>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
      <c r="H82" s="69" t="s">
        <v>965</v>
      </c>
      <c r="I82" s="134" t="s">
        <v>966</v>
      </c>
      <c r="J82" s="134" t="s">
        <v>967</v>
      </c>
    </row>
    <row r="83" spans="1:10" ht="126" x14ac:dyDescent="0.3">
      <c r="A83" s="1" t="str">
        <f t="shared" ca="1" si="4"/>
        <v>C. Number of CHWs whose cost PPE is planned to be covered by domestic + non-Global Fund external resources</v>
      </c>
      <c r="B83" s="69" t="s">
        <v>643</v>
      </c>
      <c r="C83" s="52" t="s">
        <v>794</v>
      </c>
      <c r="D83" s="89" t="s">
        <v>800</v>
      </c>
      <c r="G83" s="1" t="str">
        <f t="shared" ca="1" si="8"/>
        <v>Comments/Assumptions: 
1) For the current estimated country need: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Specify the number of CHWs that are planned to be providing iCCM services (including case management for suspected diarrhea).</v>
      </c>
      <c r="H83" s="69" t="s">
        <v>677</v>
      </c>
      <c r="I83" s="88" t="s">
        <v>734</v>
      </c>
      <c r="J83" s="88" t="s">
        <v>735</v>
      </c>
    </row>
    <row r="84" spans="1:10" ht="42" x14ac:dyDescent="0.3">
      <c r="A84" s="1" t="str">
        <f t="shared" ca="1" si="4"/>
        <v>E. Number of CHWs to be protected with PPE through the allocation amount</v>
      </c>
      <c r="B84" s="69" t="s">
        <v>594</v>
      </c>
      <c r="C84" s="52" t="s">
        <v>1018</v>
      </c>
      <c r="D84" s="89" t="s">
        <v>801</v>
      </c>
      <c r="G84" s="1" t="str">
        <f t="shared" ca="1" si="8"/>
        <v>The Modular Framework -  https://www.theglobalfund.org/media/4309/fundingmodel_modularframework_handbook_en.pdf</v>
      </c>
      <c r="H84" s="162" t="s">
        <v>1047</v>
      </c>
      <c r="I84" s="163" t="s">
        <v>1048</v>
      </c>
      <c r="J84" s="163" t="s">
        <v>1049</v>
      </c>
    </row>
    <row r="85" spans="1:10" ht="42" x14ac:dyDescent="0.3">
      <c r="A85" s="1" t="str">
        <f t="shared" ca="1" si="4"/>
        <v>F. Number of CHWs to be protected with PPE through all sources: C+E</v>
      </c>
      <c r="B85" s="69" t="s">
        <v>595</v>
      </c>
      <c r="C85" s="52" t="s">
        <v>802</v>
      </c>
      <c r="D85" s="89" t="s">
        <v>803</v>
      </c>
      <c r="G85" s="1" t="str">
        <f t="shared" ca="1" si="8"/>
        <v>Global Fund RSSH Information Note - https://www.theglobalfund.org/media/4759/core_resilientsustainablesystemsforhealth_infonote_en.pdf</v>
      </c>
      <c r="H85" s="163" t="s">
        <v>1050</v>
      </c>
      <c r="I85" s="163" t="s">
        <v>1051</v>
      </c>
      <c r="J85" s="163" t="s">
        <v>1052</v>
      </c>
    </row>
    <row r="86" spans="1:10" ht="98" x14ac:dyDescent="0.3">
      <c r="A86" s="1" t="str">
        <f t="shared" ca="1" si="4"/>
        <v>Denominator: Country target for number of CHWs needed per NSP or agreed number; Numerator: Number of CHWs whose cost of commodities was covered (all sources of financing)</v>
      </c>
      <c r="B86" s="69" t="s">
        <v>674</v>
      </c>
      <c r="C86" s="52" t="s">
        <v>804</v>
      </c>
      <c r="D86" s="89" t="s">
        <v>999</v>
      </c>
      <c r="G86" s="1">
        <f t="shared" ca="1" si="8"/>
        <v>0</v>
      </c>
    </row>
    <row r="87" spans="1:10" ht="42" x14ac:dyDescent="0.3">
      <c r="A87" s="1" t="str">
        <f t="shared" ca="1" si="4"/>
        <v>C1. Number of CHWs to be provided commodities through domestic resources</v>
      </c>
      <c r="B87" s="69" t="s">
        <v>596</v>
      </c>
      <c r="C87" s="52" t="s">
        <v>805</v>
      </c>
      <c r="D87" s="89" t="s">
        <v>806</v>
      </c>
      <c r="G87" s="1">
        <f t="shared" ca="1" si="8"/>
        <v>0</v>
      </c>
    </row>
    <row r="88" spans="1:10" ht="56" x14ac:dyDescent="0.3">
      <c r="A88" s="1" t="str">
        <f t="shared" ca="1" si="4"/>
        <v>C2. Number of CHWs to be provided commodities through non-Global Fund external resources</v>
      </c>
      <c r="B88" s="69" t="s">
        <v>645</v>
      </c>
      <c r="C88" s="52" t="s">
        <v>807</v>
      </c>
      <c r="D88" s="89" t="s">
        <v>808</v>
      </c>
      <c r="G88" s="1">
        <f t="shared" ca="1" si="8"/>
        <v>0</v>
      </c>
    </row>
    <row r="89" spans="1:10" ht="56" x14ac:dyDescent="0.3">
      <c r="A89" s="1" t="str">
        <f t="shared" ca="1" si="4"/>
        <v>C. Number of CHWs to be provided commodities through domestic + non-Global Fund external resources</v>
      </c>
      <c r="B89" s="69" t="s">
        <v>646</v>
      </c>
      <c r="C89" s="52" t="s">
        <v>809</v>
      </c>
      <c r="D89" s="89" t="s">
        <v>810</v>
      </c>
      <c r="G89" s="1">
        <f t="shared" ca="1" si="8"/>
        <v>0</v>
      </c>
      <c r="I89" s="82"/>
      <c r="J89" s="82"/>
    </row>
    <row r="90" spans="1:10" ht="42" x14ac:dyDescent="0.3">
      <c r="A90" s="1" t="str">
        <f t="shared" ca="1" si="4"/>
        <v>E. Number of CHWs to be provided commodities through the allocation amount</v>
      </c>
      <c r="B90" s="69" t="s">
        <v>597</v>
      </c>
      <c r="C90" s="52" t="s">
        <v>811</v>
      </c>
      <c r="D90" s="89" t="s">
        <v>812</v>
      </c>
      <c r="G90" s="1">
        <f t="shared" ca="1" si="8"/>
        <v>0</v>
      </c>
      <c r="I90" s="82"/>
      <c r="J90" s="82"/>
    </row>
    <row r="91" spans="1:10" ht="42" x14ac:dyDescent="0.3">
      <c r="A91" s="1" t="str">
        <f t="shared" ca="1" si="4"/>
        <v>F. Number of CHWs to be provided commodities all sources: C+E</v>
      </c>
      <c r="B91" s="69" t="s">
        <v>598</v>
      </c>
      <c r="C91" s="52" t="s">
        <v>813</v>
      </c>
      <c r="D91" s="89" t="s">
        <v>814</v>
      </c>
      <c r="G91" s="1">
        <f t="shared" ca="1" si="8"/>
        <v>0</v>
      </c>
      <c r="I91" s="82"/>
      <c r="J91" s="82"/>
    </row>
    <row r="92" spans="1:10" ht="98" x14ac:dyDescent="0.3">
      <c r="A92" s="1" t="str">
        <f t="shared" ca="1" si="4"/>
        <v>Denominator: Country target fro number of CHWs needed per NSP or agreed number; Numerator: Number of CHWs whose cost of referral / counter-referral was covered (all sources of financing)</v>
      </c>
      <c r="B92" s="69" t="s">
        <v>599</v>
      </c>
      <c r="C92" s="52" t="s">
        <v>815</v>
      </c>
      <c r="D92" s="89" t="s">
        <v>1000</v>
      </c>
      <c r="G92" s="1">
        <f t="shared" ca="1" si="8"/>
        <v>0</v>
      </c>
    </row>
    <row r="93" spans="1:10" ht="42" x14ac:dyDescent="0.3">
      <c r="A93" s="1" t="str">
        <f t="shared" ca="1" si="4"/>
        <v>C1. Number of CHWs to be supported for referral / counter-referral through domestic resources</v>
      </c>
      <c r="B93" s="69" t="s">
        <v>600</v>
      </c>
      <c r="C93" s="52" t="s">
        <v>816</v>
      </c>
      <c r="D93" s="89" t="s">
        <v>1001</v>
      </c>
      <c r="G93" s="1">
        <f t="shared" ca="1" si="8"/>
        <v>0</v>
      </c>
    </row>
    <row r="94" spans="1:10" ht="56" x14ac:dyDescent="0.3">
      <c r="A94" s="1" t="str">
        <f t="shared" ref="A94:A157" ca="1" si="9">OFFSET($B94,0,LangOffset,1,1)</f>
        <v>C2. Number of CHWs to be supported for referral / counter-referral through non-Global Fund external resources</v>
      </c>
      <c r="B94" s="69" t="s">
        <v>647</v>
      </c>
      <c r="C94" s="52" t="s">
        <v>817</v>
      </c>
      <c r="D94" s="89" t="s">
        <v>1002</v>
      </c>
      <c r="G94" s="1">
        <f t="shared" ca="1" si="8"/>
        <v>0</v>
      </c>
    </row>
    <row r="95" spans="1:10" ht="70" x14ac:dyDescent="0.3">
      <c r="A95" s="1" t="str">
        <f t="shared" ca="1" si="9"/>
        <v>C. Number of CHWs to be supported for referral / counter-referral through domestic + non-Global Fund external resources</v>
      </c>
      <c r="B95" s="69" t="s">
        <v>648</v>
      </c>
      <c r="C95" s="52" t="s">
        <v>818</v>
      </c>
      <c r="D95" s="89" t="s">
        <v>1003</v>
      </c>
      <c r="G95" s="1">
        <f t="shared" ca="1" si="8"/>
        <v>0</v>
      </c>
    </row>
    <row r="96" spans="1:10" ht="42" x14ac:dyDescent="0.3">
      <c r="A96" s="1" t="str">
        <f t="shared" ca="1" si="9"/>
        <v>E. Number of CHWs to be supported for referral / counter-referral through the allocation amount</v>
      </c>
      <c r="B96" s="69" t="s">
        <v>601</v>
      </c>
      <c r="C96" s="52" t="s">
        <v>819</v>
      </c>
      <c r="D96" s="89" t="s">
        <v>1004</v>
      </c>
      <c r="G96" s="1">
        <f t="shared" ca="1" si="8"/>
        <v>0</v>
      </c>
    </row>
    <row r="97" spans="1:7" ht="42" x14ac:dyDescent="0.3">
      <c r="A97" s="1" t="str">
        <f t="shared" ca="1" si="9"/>
        <v>F. Number of CHWs to be supported for referral / counter-referral through all sources: C+E</v>
      </c>
      <c r="B97" s="69" t="s">
        <v>602</v>
      </c>
      <c r="C97" s="52" t="s">
        <v>820</v>
      </c>
      <c r="D97" s="89" t="s">
        <v>1005</v>
      </c>
      <c r="G97" s="1">
        <f t="shared" ca="1" si="8"/>
        <v>0</v>
      </c>
    </row>
    <row r="98" spans="1:7" ht="140" x14ac:dyDescent="0.3">
      <c r="A98" s="1" t="str">
        <f t="shared" ca="1" si="9"/>
        <v>Denominator: Country target for number of CHWs needed per NSP or agreed number; Numerator: Number of CHWs whose cost of Health management information system, surveillance and M&amp;E was covered (all sources of financing)</v>
      </c>
      <c r="B98" s="69" t="s">
        <v>611</v>
      </c>
      <c r="C98" s="52" t="s">
        <v>823</v>
      </c>
      <c r="D98" s="89" t="s">
        <v>821</v>
      </c>
      <c r="G98" s="1">
        <f t="shared" ca="1" si="8"/>
        <v>0</v>
      </c>
    </row>
    <row r="99" spans="1:7" ht="70" x14ac:dyDescent="0.3">
      <c r="A99" s="1" t="str">
        <f t="shared" ca="1" si="9"/>
        <v>C1. Number of CHWs to be supported with Health management information system, surveillance and M&amp;E through domestic resources</v>
      </c>
      <c r="B99" s="69" t="s">
        <v>603</v>
      </c>
      <c r="C99" s="52" t="s">
        <v>822</v>
      </c>
      <c r="D99" s="89" t="s">
        <v>1006</v>
      </c>
      <c r="G99" s="1">
        <f t="shared" ca="1" si="8"/>
        <v>0</v>
      </c>
    </row>
    <row r="100" spans="1:7" ht="84" x14ac:dyDescent="0.3">
      <c r="A100" s="1" t="str">
        <f t="shared" ca="1" si="9"/>
        <v>C2. Number of CHWs to be supported with Health management information system, surveillance and M&amp;E through non-Global Fund external resources</v>
      </c>
      <c r="B100" s="69" t="s">
        <v>649</v>
      </c>
      <c r="C100" s="52" t="s">
        <v>1022</v>
      </c>
      <c r="D100" s="89" t="s">
        <v>1007</v>
      </c>
      <c r="G100" s="1">
        <f t="shared" ca="1" si="8"/>
        <v>0</v>
      </c>
    </row>
    <row r="101" spans="1:7" ht="84" x14ac:dyDescent="0.3">
      <c r="A101" s="1" t="str">
        <f t="shared" ca="1" si="9"/>
        <v>C. Number of CHWs to be supported with Health management information system, surveillance and M&amp;E through domestic + non-Global Fund external resources</v>
      </c>
      <c r="B101" s="69" t="s">
        <v>650</v>
      </c>
      <c r="C101" s="52" t="s">
        <v>1023</v>
      </c>
      <c r="D101" s="89" t="s">
        <v>1008</v>
      </c>
      <c r="G101" s="1">
        <f t="shared" ca="1" si="8"/>
        <v>0</v>
      </c>
    </row>
    <row r="102" spans="1:7" ht="70" x14ac:dyDescent="0.3">
      <c r="A102" s="1" t="str">
        <f t="shared" ca="1" si="9"/>
        <v>E. Number of CHWs to be supported with Health management information system, surveillance and M&amp;E through the allocation amount</v>
      </c>
      <c r="B102" s="69" t="s">
        <v>604</v>
      </c>
      <c r="C102" s="52" t="s">
        <v>1024</v>
      </c>
      <c r="D102" s="89" t="s">
        <v>1009</v>
      </c>
      <c r="G102" s="1">
        <f t="shared" ca="1" si="8"/>
        <v>0</v>
      </c>
    </row>
    <row r="103" spans="1:7" ht="70" x14ac:dyDescent="0.3">
      <c r="A103" s="1" t="str">
        <f t="shared" ca="1" si="9"/>
        <v>F. Number of CHWs to be supported with Health management information system, surveillance and M&amp;E through all sources: C+E</v>
      </c>
      <c r="B103" s="69" t="s">
        <v>605</v>
      </c>
      <c r="C103" s="52" t="s">
        <v>824</v>
      </c>
      <c r="D103" s="89" t="s">
        <v>1010</v>
      </c>
      <c r="G103" s="1">
        <f t="shared" ca="1" si="8"/>
        <v>0</v>
      </c>
    </row>
    <row r="104" spans="1:7" ht="42" x14ac:dyDescent="0.3">
      <c r="A104" s="1" t="str">
        <f t="shared" ca="1" si="9"/>
        <v>"Non-Malaria iCCM commodities" tab</v>
      </c>
      <c r="B104" s="91" t="s">
        <v>665</v>
      </c>
      <c r="C104" s="52" t="s">
        <v>1019</v>
      </c>
      <c r="D104" s="89" t="s">
        <v>825</v>
      </c>
      <c r="G104" s="1">
        <f t="shared" ca="1" si="8"/>
        <v>0</v>
      </c>
    </row>
    <row r="105" spans="1:7" x14ac:dyDescent="0.3">
      <c r="A105" s="1">
        <f t="shared" ca="1" si="9"/>
        <v>0</v>
      </c>
      <c r="G105" s="1">
        <f t="shared" ca="1" si="8"/>
        <v>0</v>
      </c>
    </row>
    <row r="106" spans="1:7" x14ac:dyDescent="0.3">
      <c r="A106" s="1">
        <f t="shared" ca="1" si="9"/>
        <v>0</v>
      </c>
      <c r="G106" s="1">
        <f t="shared" ca="1" si="8"/>
        <v>0</v>
      </c>
    </row>
    <row r="107" spans="1:7" x14ac:dyDescent="0.3">
      <c r="A107" s="1">
        <f t="shared" ca="1" si="9"/>
        <v>0</v>
      </c>
      <c r="G107" s="1">
        <f t="shared" ca="1" si="8"/>
        <v>0</v>
      </c>
    </row>
    <row r="108" spans="1:7" x14ac:dyDescent="0.3">
      <c r="A108" s="1">
        <f t="shared" ca="1" si="9"/>
        <v>0</v>
      </c>
      <c r="G108" s="1">
        <f t="shared" ca="1" si="8"/>
        <v>0</v>
      </c>
    </row>
    <row r="109" spans="1:7" x14ac:dyDescent="0.3">
      <c r="A109" s="1">
        <f t="shared" ca="1" si="9"/>
        <v>0</v>
      </c>
      <c r="G109" s="1">
        <f t="shared" ca="1" si="8"/>
        <v>0</v>
      </c>
    </row>
    <row r="110" spans="1:7" x14ac:dyDescent="0.3">
      <c r="A110" s="1">
        <f t="shared" ca="1" si="9"/>
        <v>0</v>
      </c>
      <c r="G110" s="1">
        <f t="shared" ca="1" si="8"/>
        <v>0</v>
      </c>
    </row>
    <row r="111" spans="1:7" x14ac:dyDescent="0.3">
      <c r="A111" s="1">
        <f t="shared" ca="1" si="9"/>
        <v>0</v>
      </c>
      <c r="G111" s="1">
        <f t="shared" ca="1" si="8"/>
        <v>0</v>
      </c>
    </row>
    <row r="112" spans="1:7" x14ac:dyDescent="0.3">
      <c r="A112" s="1">
        <f t="shared" ca="1" si="9"/>
        <v>0</v>
      </c>
      <c r="G112" s="1">
        <f t="shared" ca="1" si="8"/>
        <v>0</v>
      </c>
    </row>
    <row r="113" spans="1:10" x14ac:dyDescent="0.3">
      <c r="A113" s="1">
        <f t="shared" ca="1" si="9"/>
        <v>0</v>
      </c>
      <c r="G113" s="1">
        <f t="shared" ca="1" si="8"/>
        <v>0</v>
      </c>
    </row>
    <row r="114" spans="1:10" x14ac:dyDescent="0.3">
      <c r="A114" s="1">
        <f t="shared" ca="1" si="9"/>
        <v>0</v>
      </c>
      <c r="G114" s="1">
        <f t="shared" ca="1" si="8"/>
        <v>0</v>
      </c>
    </row>
    <row r="115" spans="1:10" x14ac:dyDescent="0.3">
      <c r="A115" s="1">
        <f t="shared" ca="1" si="9"/>
        <v>0</v>
      </c>
      <c r="G115" s="1">
        <f t="shared" ca="1" si="8"/>
        <v>0</v>
      </c>
    </row>
    <row r="116" spans="1:10" x14ac:dyDescent="0.3">
      <c r="A116" s="1">
        <f t="shared" ca="1" si="9"/>
        <v>0</v>
      </c>
      <c r="G116" s="1">
        <f t="shared" ca="1" si="8"/>
        <v>0</v>
      </c>
    </row>
    <row r="117" spans="1:10" x14ac:dyDescent="0.3">
      <c r="A117" s="1">
        <f t="shared" ca="1" si="9"/>
        <v>0</v>
      </c>
      <c r="G117" s="1">
        <f t="shared" ca="1" si="8"/>
        <v>0</v>
      </c>
    </row>
    <row r="118" spans="1:10" x14ac:dyDescent="0.3">
      <c r="A118" s="1">
        <f t="shared" ca="1" si="9"/>
        <v>0</v>
      </c>
      <c r="G118" s="1">
        <f t="shared" ca="1" si="8"/>
        <v>0</v>
      </c>
    </row>
    <row r="119" spans="1:10" x14ac:dyDescent="0.3">
      <c r="A119" s="1">
        <f t="shared" ca="1" si="9"/>
        <v>0</v>
      </c>
      <c r="G119" s="1">
        <f t="shared" ca="1" si="8"/>
        <v>0</v>
      </c>
    </row>
    <row r="120" spans="1:10" x14ac:dyDescent="0.3">
      <c r="A120" s="1">
        <f t="shared" ca="1" si="9"/>
        <v>0</v>
      </c>
      <c r="G120" s="1">
        <f t="shared" ca="1" si="8"/>
        <v>0</v>
      </c>
    </row>
    <row r="121" spans="1:10" x14ac:dyDescent="0.3">
      <c r="A121" s="1">
        <f t="shared" ca="1" si="9"/>
        <v>0</v>
      </c>
      <c r="G121" s="7"/>
      <c r="H121" s="83"/>
      <c r="I121" s="87"/>
      <c r="J121" s="87"/>
    </row>
    <row r="122" spans="1:10" ht="14.5" x14ac:dyDescent="0.3">
      <c r="A122" s="1">
        <f t="shared" ca="1" si="9"/>
        <v>0</v>
      </c>
      <c r="G122" s="63" t="str">
        <f ca="1">OFFSET($H122,0,LangOffset,1,1)</f>
        <v>Please read the Instructions sheet carefully before completing the programmatic gap tables.</v>
      </c>
      <c r="H122" s="42" t="s">
        <v>37</v>
      </c>
      <c r="I122" s="56" t="s">
        <v>266</v>
      </c>
      <c r="J122" s="56" t="s">
        <v>285</v>
      </c>
    </row>
    <row r="123" spans="1:10" ht="29" x14ac:dyDescent="0.3">
      <c r="A123" s="1">
        <f t="shared" ca="1" si="9"/>
        <v>0</v>
      </c>
      <c r="G123" s="63" t="str">
        <f ca="1">OFFSET($H123,0,LangOffset,1,1)</f>
        <v>To complete this cover sheet, select from the drop-down lists the Geography, Component and Applicant Type.</v>
      </c>
      <c r="H123" s="42" t="s">
        <v>551</v>
      </c>
      <c r="I123" s="56" t="s">
        <v>267</v>
      </c>
      <c r="J123" s="56" t="s">
        <v>280</v>
      </c>
    </row>
    <row r="124" spans="1:10" ht="14.5" x14ac:dyDescent="0.3">
      <c r="A124" s="1">
        <f t="shared" ca="1" si="9"/>
        <v>0</v>
      </c>
      <c r="G124" s="63" t="str">
        <f ca="1">OFFSET($H124,0,LangOffset,1,1)</f>
        <v>Applicant</v>
      </c>
      <c r="H124" s="42" t="s">
        <v>38</v>
      </c>
      <c r="I124" s="42" t="s">
        <v>268</v>
      </c>
      <c r="J124" s="42" t="s">
        <v>273</v>
      </c>
    </row>
    <row r="125" spans="1:10" ht="14.5" x14ac:dyDescent="0.3">
      <c r="A125" s="1">
        <f t="shared" ca="1" si="9"/>
        <v>0</v>
      </c>
      <c r="G125" s="63" t="str">
        <f ca="1">OFFSET($H125,0,LangOffset,1,1)</f>
        <v>Component</v>
      </c>
      <c r="H125" s="42" t="s">
        <v>33</v>
      </c>
      <c r="I125" s="42" t="s">
        <v>269</v>
      </c>
      <c r="J125" s="42" t="s">
        <v>274</v>
      </c>
    </row>
    <row r="126" spans="1:10" ht="14.5" x14ac:dyDescent="0.3">
      <c r="A126" s="1">
        <f t="shared" ca="1" si="9"/>
        <v>0</v>
      </c>
      <c r="G126" s="63" t="str">
        <f ca="1">OFFSET($H126,0,LangOffset,1,1)</f>
        <v>Applicant Type</v>
      </c>
      <c r="H126" s="42" t="s">
        <v>34</v>
      </c>
      <c r="I126" s="42" t="s">
        <v>270</v>
      </c>
      <c r="J126" s="42" t="s">
        <v>275</v>
      </c>
    </row>
    <row r="127" spans="1:10" x14ac:dyDescent="0.3">
      <c r="A127" s="1">
        <f t="shared" ca="1" si="9"/>
        <v>0</v>
      </c>
      <c r="G127" s="7"/>
      <c r="H127" s="83"/>
      <c r="I127" s="83"/>
      <c r="J127" s="83"/>
    </row>
    <row r="128" spans="1:10" x14ac:dyDescent="0.3">
      <c r="A128" s="1">
        <f t="shared" ca="1" si="9"/>
        <v>0</v>
      </c>
      <c r="G128" s="63" t="str">
        <f ca="1">OFFSET($H128,0,LangOffset,1,1)</f>
        <v>Latest version updated 29 July 2022</v>
      </c>
      <c r="H128" s="84" t="s">
        <v>1040</v>
      </c>
      <c r="I128" s="98" t="s">
        <v>1041</v>
      </c>
      <c r="J128" s="98" t="s">
        <v>1042</v>
      </c>
    </row>
    <row r="129" spans="1:10" x14ac:dyDescent="0.3">
      <c r="A129" s="1">
        <f t="shared" ca="1" si="9"/>
        <v>0</v>
      </c>
      <c r="G129" s="7"/>
      <c r="H129" s="83"/>
      <c r="I129" s="83"/>
      <c r="J129" s="83"/>
    </row>
    <row r="130" spans="1:10" x14ac:dyDescent="0.3">
      <c r="A130" s="1">
        <f t="shared" ca="1" si="9"/>
        <v>0</v>
      </c>
      <c r="G130" s="1">
        <f t="shared" ref="G130:G190" ca="1" si="10">OFFSET($H130,0,LangOffset,1,1)</f>
        <v>0</v>
      </c>
    </row>
    <row r="131" spans="1:10" x14ac:dyDescent="0.3">
      <c r="A131" s="1">
        <f t="shared" ca="1" si="9"/>
        <v>0</v>
      </c>
      <c r="G131" s="1">
        <f t="shared" ca="1" si="10"/>
        <v>0</v>
      </c>
    </row>
    <row r="132" spans="1:10" x14ac:dyDescent="0.3">
      <c r="A132" s="1">
        <f t="shared" ca="1" si="9"/>
        <v>0</v>
      </c>
      <c r="G132" s="1">
        <f t="shared" ca="1" si="10"/>
        <v>0</v>
      </c>
    </row>
    <row r="133" spans="1:10" x14ac:dyDescent="0.3">
      <c r="A133" s="1">
        <f t="shared" ca="1" si="9"/>
        <v>0</v>
      </c>
      <c r="G133" s="1">
        <f t="shared" ca="1" si="10"/>
        <v>0</v>
      </c>
    </row>
    <row r="134" spans="1:10" x14ac:dyDescent="0.3">
      <c r="A134" s="1">
        <f t="shared" ca="1" si="9"/>
        <v>0</v>
      </c>
      <c r="G134" s="1">
        <f t="shared" ca="1" si="10"/>
        <v>0</v>
      </c>
    </row>
    <row r="135" spans="1:10" x14ac:dyDescent="0.3">
      <c r="A135" s="1">
        <f t="shared" ca="1" si="9"/>
        <v>0</v>
      </c>
      <c r="G135" s="1">
        <f t="shared" ca="1" si="10"/>
        <v>0</v>
      </c>
    </row>
    <row r="136" spans="1:10" x14ac:dyDescent="0.3">
      <c r="A136" s="1">
        <f t="shared" ca="1" si="9"/>
        <v>0</v>
      </c>
      <c r="G136" s="1">
        <f t="shared" ca="1" si="10"/>
        <v>0</v>
      </c>
    </row>
    <row r="137" spans="1:10" x14ac:dyDescent="0.3">
      <c r="A137" s="1">
        <f t="shared" ca="1" si="9"/>
        <v>0</v>
      </c>
      <c r="G137" s="1">
        <f t="shared" ca="1" si="10"/>
        <v>0</v>
      </c>
    </row>
    <row r="138" spans="1:10" x14ac:dyDescent="0.3">
      <c r="A138" s="1">
        <f t="shared" ca="1" si="9"/>
        <v>0</v>
      </c>
      <c r="G138" s="1">
        <f t="shared" ca="1" si="10"/>
        <v>0</v>
      </c>
    </row>
    <row r="139" spans="1:10" x14ac:dyDescent="0.3">
      <c r="A139" s="1">
        <f t="shared" ca="1" si="9"/>
        <v>0</v>
      </c>
      <c r="G139" s="1">
        <f t="shared" ca="1" si="10"/>
        <v>0</v>
      </c>
    </row>
    <row r="140" spans="1:10" x14ac:dyDescent="0.3">
      <c r="A140" s="1">
        <f t="shared" ca="1" si="9"/>
        <v>0</v>
      </c>
      <c r="G140" s="1">
        <f t="shared" ca="1" si="10"/>
        <v>0</v>
      </c>
    </row>
    <row r="141" spans="1:10" x14ac:dyDescent="0.3">
      <c r="A141" s="1">
        <f t="shared" ca="1" si="9"/>
        <v>0</v>
      </c>
      <c r="G141" s="1">
        <f t="shared" ca="1" si="10"/>
        <v>0</v>
      </c>
    </row>
    <row r="142" spans="1:10" x14ac:dyDescent="0.3">
      <c r="A142" s="1">
        <f t="shared" ca="1" si="9"/>
        <v>0</v>
      </c>
      <c r="G142" s="1">
        <f t="shared" ca="1" si="10"/>
        <v>0</v>
      </c>
    </row>
    <row r="143" spans="1:10" x14ac:dyDescent="0.3">
      <c r="A143" s="1">
        <f t="shared" ca="1" si="9"/>
        <v>0</v>
      </c>
      <c r="G143" s="1">
        <f t="shared" ca="1" si="10"/>
        <v>0</v>
      </c>
    </row>
    <row r="144" spans="1:10" x14ac:dyDescent="0.3">
      <c r="A144" s="1">
        <f t="shared" ca="1" si="9"/>
        <v>0</v>
      </c>
      <c r="G144" s="1">
        <f t="shared" ca="1" si="10"/>
        <v>0</v>
      </c>
    </row>
    <row r="145" spans="1:7" x14ac:dyDescent="0.3">
      <c r="A145" s="1">
        <f t="shared" ca="1" si="9"/>
        <v>0</v>
      </c>
      <c r="G145" s="1">
        <f t="shared" ca="1" si="10"/>
        <v>0</v>
      </c>
    </row>
    <row r="146" spans="1:7" x14ac:dyDescent="0.3">
      <c r="A146" s="1">
        <f t="shared" ca="1" si="9"/>
        <v>0</v>
      </c>
      <c r="G146" s="1">
        <f t="shared" ca="1" si="10"/>
        <v>0</v>
      </c>
    </row>
    <row r="147" spans="1:7" x14ac:dyDescent="0.3">
      <c r="A147" s="1">
        <f t="shared" ca="1" si="9"/>
        <v>0</v>
      </c>
      <c r="G147" s="1">
        <f t="shared" ca="1" si="10"/>
        <v>0</v>
      </c>
    </row>
    <row r="148" spans="1:7" x14ac:dyDescent="0.3">
      <c r="A148" s="1">
        <f t="shared" ca="1" si="9"/>
        <v>0</v>
      </c>
      <c r="G148" s="1">
        <f t="shared" ca="1" si="10"/>
        <v>0</v>
      </c>
    </row>
    <row r="149" spans="1:7" x14ac:dyDescent="0.3">
      <c r="A149" s="1">
        <f t="shared" ca="1" si="9"/>
        <v>0</v>
      </c>
      <c r="G149" s="1">
        <f t="shared" ca="1" si="10"/>
        <v>0</v>
      </c>
    </row>
    <row r="150" spans="1:7" x14ac:dyDescent="0.3">
      <c r="A150" s="1">
        <f t="shared" ca="1" si="9"/>
        <v>0</v>
      </c>
      <c r="G150" s="1">
        <f t="shared" ca="1" si="10"/>
        <v>0</v>
      </c>
    </row>
    <row r="151" spans="1:7" x14ac:dyDescent="0.3">
      <c r="A151" s="1">
        <f t="shared" ca="1" si="9"/>
        <v>0</v>
      </c>
      <c r="G151" s="1">
        <f t="shared" ca="1" si="10"/>
        <v>0</v>
      </c>
    </row>
    <row r="152" spans="1:7" x14ac:dyDescent="0.3">
      <c r="A152" s="1">
        <f t="shared" ca="1" si="9"/>
        <v>0</v>
      </c>
      <c r="G152" s="1">
        <f t="shared" ca="1" si="10"/>
        <v>0</v>
      </c>
    </row>
    <row r="153" spans="1:7" x14ac:dyDescent="0.3">
      <c r="A153" s="1">
        <f t="shared" ca="1" si="9"/>
        <v>0</v>
      </c>
      <c r="G153" s="1">
        <f t="shared" ca="1" si="10"/>
        <v>0</v>
      </c>
    </row>
    <row r="154" spans="1:7" x14ac:dyDescent="0.3">
      <c r="A154" s="1">
        <f t="shared" ca="1" si="9"/>
        <v>0</v>
      </c>
      <c r="G154" s="1">
        <f t="shared" ca="1" si="10"/>
        <v>0</v>
      </c>
    </row>
    <row r="155" spans="1:7" x14ac:dyDescent="0.3">
      <c r="A155" s="1">
        <f t="shared" ca="1" si="9"/>
        <v>0</v>
      </c>
      <c r="G155" s="1">
        <f t="shared" ca="1" si="10"/>
        <v>0</v>
      </c>
    </row>
    <row r="156" spans="1:7" x14ac:dyDescent="0.3">
      <c r="A156" s="1">
        <f t="shared" ca="1" si="9"/>
        <v>0</v>
      </c>
      <c r="G156" s="1">
        <f t="shared" ca="1" si="10"/>
        <v>0</v>
      </c>
    </row>
    <row r="157" spans="1:7" x14ac:dyDescent="0.3">
      <c r="A157" s="1">
        <f t="shared" ca="1" si="9"/>
        <v>0</v>
      </c>
      <c r="G157" s="1">
        <f t="shared" ca="1" si="10"/>
        <v>0</v>
      </c>
    </row>
    <row r="158" spans="1:7" x14ac:dyDescent="0.3">
      <c r="A158" s="1">
        <f t="shared" ref="A158:A221" ca="1" si="11">OFFSET($B158,0,LangOffset,1,1)</f>
        <v>0</v>
      </c>
      <c r="G158" s="1">
        <f t="shared" ca="1" si="10"/>
        <v>0</v>
      </c>
    </row>
    <row r="159" spans="1:7" x14ac:dyDescent="0.3">
      <c r="A159" s="1">
        <f t="shared" ca="1" si="11"/>
        <v>0</v>
      </c>
      <c r="G159" s="1">
        <f t="shared" ca="1" si="10"/>
        <v>0</v>
      </c>
    </row>
    <row r="160" spans="1:7" x14ac:dyDescent="0.3">
      <c r="A160" s="1">
        <f t="shared" ca="1" si="11"/>
        <v>0</v>
      </c>
      <c r="G160" s="1">
        <f t="shared" ca="1" si="10"/>
        <v>0</v>
      </c>
    </row>
    <row r="161" spans="1:7" x14ac:dyDescent="0.3">
      <c r="A161" s="1">
        <f t="shared" ca="1" si="11"/>
        <v>0</v>
      </c>
      <c r="G161" s="1">
        <f t="shared" ca="1" si="10"/>
        <v>0</v>
      </c>
    </row>
    <row r="162" spans="1:7" x14ac:dyDescent="0.3">
      <c r="A162" s="1">
        <f t="shared" ca="1" si="11"/>
        <v>0</v>
      </c>
      <c r="G162" s="1">
        <f t="shared" ca="1" si="10"/>
        <v>0</v>
      </c>
    </row>
    <row r="163" spans="1:7" x14ac:dyDescent="0.3">
      <c r="A163" s="1">
        <f t="shared" ca="1" si="11"/>
        <v>0</v>
      </c>
      <c r="G163" s="1">
        <f t="shared" ca="1" si="10"/>
        <v>0</v>
      </c>
    </row>
    <row r="164" spans="1:7" x14ac:dyDescent="0.3">
      <c r="A164" s="1">
        <f t="shared" ca="1" si="11"/>
        <v>0</v>
      </c>
      <c r="G164" s="1">
        <f t="shared" ca="1" si="10"/>
        <v>0</v>
      </c>
    </row>
    <row r="165" spans="1:7" x14ac:dyDescent="0.3">
      <c r="A165" s="1">
        <f t="shared" ca="1" si="11"/>
        <v>0</v>
      </c>
      <c r="G165" s="1">
        <f t="shared" ca="1" si="10"/>
        <v>0</v>
      </c>
    </row>
    <row r="166" spans="1:7" x14ac:dyDescent="0.3">
      <c r="A166" s="1">
        <f t="shared" ca="1" si="11"/>
        <v>0</v>
      </c>
      <c r="G166" s="1">
        <f t="shared" ca="1" si="10"/>
        <v>0</v>
      </c>
    </row>
    <row r="167" spans="1:7" x14ac:dyDescent="0.3">
      <c r="A167" s="1">
        <f t="shared" ca="1" si="11"/>
        <v>0</v>
      </c>
      <c r="G167" s="1">
        <f t="shared" ca="1" si="10"/>
        <v>0</v>
      </c>
    </row>
    <row r="168" spans="1:7" x14ac:dyDescent="0.3">
      <c r="A168" s="1">
        <f t="shared" ca="1" si="11"/>
        <v>0</v>
      </c>
      <c r="G168" s="1">
        <f t="shared" ca="1" si="10"/>
        <v>0</v>
      </c>
    </row>
    <row r="169" spans="1:7" x14ac:dyDescent="0.3">
      <c r="A169" s="1">
        <f t="shared" ca="1" si="11"/>
        <v>0</v>
      </c>
      <c r="G169" s="1">
        <f t="shared" ca="1" si="10"/>
        <v>0</v>
      </c>
    </row>
    <row r="170" spans="1:7" x14ac:dyDescent="0.3">
      <c r="A170" s="1">
        <f t="shared" ca="1" si="11"/>
        <v>0</v>
      </c>
      <c r="G170" s="1">
        <f t="shared" ca="1" si="10"/>
        <v>0</v>
      </c>
    </row>
    <row r="171" spans="1:7" x14ac:dyDescent="0.3">
      <c r="A171" s="1">
        <f t="shared" ca="1" si="11"/>
        <v>0</v>
      </c>
      <c r="G171" s="1">
        <f t="shared" ca="1" si="10"/>
        <v>0</v>
      </c>
    </row>
    <row r="172" spans="1:7" x14ac:dyDescent="0.3">
      <c r="A172" s="1">
        <f t="shared" ca="1" si="11"/>
        <v>0</v>
      </c>
      <c r="G172" s="1">
        <f t="shared" ca="1" si="10"/>
        <v>0</v>
      </c>
    </row>
    <row r="173" spans="1:7" x14ac:dyDescent="0.3">
      <c r="A173" s="1">
        <f t="shared" ca="1" si="11"/>
        <v>0</v>
      </c>
      <c r="G173" s="1">
        <f t="shared" ca="1" si="10"/>
        <v>0</v>
      </c>
    </row>
    <row r="174" spans="1:7" x14ac:dyDescent="0.3">
      <c r="A174" s="1">
        <f t="shared" ca="1" si="11"/>
        <v>0</v>
      </c>
      <c r="G174" s="1">
        <f t="shared" ca="1" si="10"/>
        <v>0</v>
      </c>
    </row>
    <row r="175" spans="1:7" x14ac:dyDescent="0.3">
      <c r="A175" s="1">
        <f t="shared" ca="1" si="11"/>
        <v>0</v>
      </c>
      <c r="G175" s="1">
        <f t="shared" ca="1" si="10"/>
        <v>0</v>
      </c>
    </row>
    <row r="176" spans="1:7" x14ac:dyDescent="0.3">
      <c r="A176" s="1">
        <f t="shared" ca="1" si="11"/>
        <v>0</v>
      </c>
      <c r="G176" s="1">
        <f t="shared" ca="1" si="10"/>
        <v>0</v>
      </c>
    </row>
    <row r="177" spans="1:7" x14ac:dyDescent="0.3">
      <c r="A177" s="1">
        <f t="shared" ca="1" si="11"/>
        <v>0</v>
      </c>
      <c r="G177" s="1">
        <f t="shared" ca="1" si="10"/>
        <v>0</v>
      </c>
    </row>
    <row r="178" spans="1:7" x14ac:dyDescent="0.3">
      <c r="A178" s="1">
        <f t="shared" ca="1" si="11"/>
        <v>0</v>
      </c>
      <c r="G178" s="1">
        <f t="shared" ca="1" si="10"/>
        <v>0</v>
      </c>
    </row>
    <row r="179" spans="1:7" x14ac:dyDescent="0.3">
      <c r="A179" s="1">
        <f t="shared" ca="1" si="11"/>
        <v>0</v>
      </c>
      <c r="G179" s="1">
        <f t="shared" ca="1" si="10"/>
        <v>0</v>
      </c>
    </row>
    <row r="180" spans="1:7" x14ac:dyDescent="0.3">
      <c r="A180" s="1">
        <f t="shared" ca="1" si="11"/>
        <v>0</v>
      </c>
      <c r="G180" s="1">
        <f t="shared" ca="1" si="10"/>
        <v>0</v>
      </c>
    </row>
    <row r="181" spans="1:7" x14ac:dyDescent="0.3">
      <c r="A181" s="1">
        <f t="shared" ca="1" si="11"/>
        <v>0</v>
      </c>
      <c r="G181" s="1">
        <f t="shared" ca="1" si="10"/>
        <v>0</v>
      </c>
    </row>
    <row r="182" spans="1:7" x14ac:dyDescent="0.3">
      <c r="A182" s="1">
        <f t="shared" ca="1" si="11"/>
        <v>0</v>
      </c>
      <c r="G182" s="1">
        <f t="shared" ca="1" si="10"/>
        <v>0</v>
      </c>
    </row>
    <row r="183" spans="1:7" x14ac:dyDescent="0.3">
      <c r="A183" s="1">
        <f t="shared" ca="1" si="11"/>
        <v>0</v>
      </c>
      <c r="G183" s="1">
        <f t="shared" ca="1" si="10"/>
        <v>0</v>
      </c>
    </row>
    <row r="184" spans="1:7" x14ac:dyDescent="0.3">
      <c r="A184" s="1">
        <f t="shared" ca="1" si="11"/>
        <v>0</v>
      </c>
      <c r="G184" s="1">
        <f t="shared" ca="1" si="10"/>
        <v>0</v>
      </c>
    </row>
    <row r="185" spans="1:7" x14ac:dyDescent="0.3">
      <c r="A185" s="1">
        <f t="shared" ca="1" si="11"/>
        <v>0</v>
      </c>
      <c r="G185" s="1">
        <f t="shared" ca="1" si="10"/>
        <v>0</v>
      </c>
    </row>
    <row r="186" spans="1:7" x14ac:dyDescent="0.3">
      <c r="A186" s="1">
        <f t="shared" ca="1" si="11"/>
        <v>0</v>
      </c>
      <c r="G186" s="1">
        <f t="shared" ca="1" si="10"/>
        <v>0</v>
      </c>
    </row>
    <row r="187" spans="1:7" x14ac:dyDescent="0.3">
      <c r="A187" s="1">
        <f t="shared" ca="1" si="11"/>
        <v>0</v>
      </c>
      <c r="G187" s="1">
        <f t="shared" ca="1" si="10"/>
        <v>0</v>
      </c>
    </row>
    <row r="188" spans="1:7" x14ac:dyDescent="0.3">
      <c r="A188" s="1">
        <f t="shared" ca="1" si="11"/>
        <v>0</v>
      </c>
      <c r="G188" s="1">
        <f t="shared" ca="1" si="10"/>
        <v>0</v>
      </c>
    </row>
    <row r="189" spans="1:7" x14ac:dyDescent="0.3">
      <c r="A189" s="1">
        <f t="shared" ca="1" si="11"/>
        <v>0</v>
      </c>
      <c r="G189" s="1">
        <f t="shared" ca="1" si="10"/>
        <v>0</v>
      </c>
    </row>
    <row r="190" spans="1:7" x14ac:dyDescent="0.3">
      <c r="A190" s="1">
        <f t="shared" ca="1" si="11"/>
        <v>0</v>
      </c>
      <c r="G190" s="1">
        <f t="shared" ca="1" si="10"/>
        <v>0</v>
      </c>
    </row>
    <row r="191" spans="1:7" x14ac:dyDescent="0.3">
      <c r="A191" s="1">
        <f t="shared" ca="1" si="11"/>
        <v>0</v>
      </c>
      <c r="G191" s="1">
        <f t="shared" ref="G191:G254" ca="1" si="12">OFFSET($H191,0,LangOffset,1,1)</f>
        <v>0</v>
      </c>
    </row>
    <row r="192" spans="1:7" x14ac:dyDescent="0.3">
      <c r="A192" s="1">
        <f t="shared" ca="1" si="11"/>
        <v>0</v>
      </c>
      <c r="G192" s="1">
        <f t="shared" ca="1" si="12"/>
        <v>0</v>
      </c>
    </row>
    <row r="193" spans="1:7" x14ac:dyDescent="0.3">
      <c r="A193" s="1">
        <f t="shared" ca="1" si="11"/>
        <v>0</v>
      </c>
      <c r="G193" s="1">
        <f t="shared" ca="1" si="12"/>
        <v>0</v>
      </c>
    </row>
    <row r="194" spans="1:7" x14ac:dyDescent="0.3">
      <c r="A194" s="1">
        <f t="shared" ca="1" si="11"/>
        <v>0</v>
      </c>
      <c r="G194" s="1">
        <f t="shared" ca="1" si="12"/>
        <v>0</v>
      </c>
    </row>
    <row r="195" spans="1:7" x14ac:dyDescent="0.3">
      <c r="A195" s="1">
        <f t="shared" ca="1" si="11"/>
        <v>0</v>
      </c>
      <c r="G195" s="1">
        <f t="shared" ca="1" si="12"/>
        <v>0</v>
      </c>
    </row>
    <row r="196" spans="1:7" x14ac:dyDescent="0.3">
      <c r="A196" s="1">
        <f t="shared" ca="1" si="11"/>
        <v>0</v>
      </c>
      <c r="G196" s="1">
        <f t="shared" ca="1" si="12"/>
        <v>0</v>
      </c>
    </row>
    <row r="197" spans="1:7" x14ac:dyDescent="0.3">
      <c r="A197" s="1">
        <f t="shared" ca="1" si="11"/>
        <v>0</v>
      </c>
      <c r="G197" s="1">
        <f t="shared" ca="1" si="12"/>
        <v>0</v>
      </c>
    </row>
    <row r="198" spans="1:7" x14ac:dyDescent="0.3">
      <c r="A198" s="1">
        <f t="shared" ca="1" si="11"/>
        <v>0</v>
      </c>
      <c r="G198" s="1">
        <f t="shared" ca="1" si="12"/>
        <v>0</v>
      </c>
    </row>
    <row r="199" spans="1:7" x14ac:dyDescent="0.3">
      <c r="A199" s="1">
        <f t="shared" ca="1" si="11"/>
        <v>0</v>
      </c>
      <c r="G199" s="1">
        <f t="shared" ca="1" si="12"/>
        <v>0</v>
      </c>
    </row>
    <row r="200" spans="1:7" x14ac:dyDescent="0.3">
      <c r="A200" s="1">
        <f t="shared" ca="1" si="11"/>
        <v>0</v>
      </c>
      <c r="G200" s="1">
        <f t="shared" ca="1" si="12"/>
        <v>0</v>
      </c>
    </row>
    <row r="201" spans="1:7" x14ac:dyDescent="0.3">
      <c r="A201" s="1">
        <f t="shared" ca="1" si="11"/>
        <v>0</v>
      </c>
      <c r="G201" s="1">
        <f t="shared" ca="1" si="12"/>
        <v>0</v>
      </c>
    </row>
    <row r="202" spans="1:7" x14ac:dyDescent="0.3">
      <c r="A202" s="1">
        <f t="shared" ca="1" si="11"/>
        <v>0</v>
      </c>
      <c r="G202" s="1">
        <f t="shared" ca="1" si="12"/>
        <v>0</v>
      </c>
    </row>
    <row r="203" spans="1:7" x14ac:dyDescent="0.3">
      <c r="A203" s="1">
        <f t="shared" ca="1" si="11"/>
        <v>0</v>
      </c>
      <c r="G203" s="1">
        <f t="shared" ca="1" si="12"/>
        <v>0</v>
      </c>
    </row>
    <row r="204" spans="1:7" x14ac:dyDescent="0.3">
      <c r="A204" s="1">
        <f t="shared" ca="1" si="11"/>
        <v>0</v>
      </c>
      <c r="G204" s="1">
        <f t="shared" ca="1" si="12"/>
        <v>0</v>
      </c>
    </row>
    <row r="205" spans="1:7" x14ac:dyDescent="0.3">
      <c r="A205" s="1">
        <f t="shared" ca="1" si="11"/>
        <v>0</v>
      </c>
      <c r="G205" s="1">
        <f t="shared" ca="1" si="12"/>
        <v>0</v>
      </c>
    </row>
    <row r="206" spans="1:7" x14ac:dyDescent="0.3">
      <c r="A206" s="1">
        <f t="shared" ca="1" si="11"/>
        <v>0</v>
      </c>
      <c r="G206" s="1">
        <f t="shared" ca="1" si="12"/>
        <v>0</v>
      </c>
    </row>
    <row r="207" spans="1:7" x14ac:dyDescent="0.3">
      <c r="A207" s="1">
        <f t="shared" ca="1" si="11"/>
        <v>0</v>
      </c>
      <c r="G207" s="1">
        <f t="shared" ca="1" si="12"/>
        <v>0</v>
      </c>
    </row>
    <row r="208" spans="1:7" x14ac:dyDescent="0.3">
      <c r="A208" s="1">
        <f t="shared" ca="1" si="11"/>
        <v>0</v>
      </c>
      <c r="G208" s="1">
        <f t="shared" ca="1" si="12"/>
        <v>0</v>
      </c>
    </row>
    <row r="209" spans="1:7" x14ac:dyDescent="0.3">
      <c r="A209" s="1">
        <f t="shared" ca="1" si="11"/>
        <v>0</v>
      </c>
      <c r="G209" s="1">
        <f t="shared" ca="1" si="12"/>
        <v>0</v>
      </c>
    </row>
    <row r="210" spans="1:7" x14ac:dyDescent="0.3">
      <c r="A210" s="1">
        <f t="shared" ca="1" si="11"/>
        <v>0</v>
      </c>
      <c r="G210" s="1">
        <f t="shared" ca="1" si="12"/>
        <v>0</v>
      </c>
    </row>
    <row r="211" spans="1:7" x14ac:dyDescent="0.3">
      <c r="A211" s="1">
        <f t="shared" ca="1" si="11"/>
        <v>0</v>
      </c>
      <c r="G211" s="1">
        <f t="shared" ca="1" si="12"/>
        <v>0</v>
      </c>
    </row>
    <row r="212" spans="1:7" x14ac:dyDescent="0.3">
      <c r="A212" s="1">
        <f t="shared" ca="1" si="11"/>
        <v>0</v>
      </c>
      <c r="G212" s="1">
        <f t="shared" ca="1" si="12"/>
        <v>0</v>
      </c>
    </row>
    <row r="213" spans="1:7" x14ac:dyDescent="0.3">
      <c r="A213" s="1">
        <f t="shared" ca="1" si="11"/>
        <v>0</v>
      </c>
      <c r="G213" s="1">
        <f t="shared" ca="1" si="12"/>
        <v>0</v>
      </c>
    </row>
    <row r="214" spans="1:7" x14ac:dyDescent="0.3">
      <c r="A214" s="1">
        <f t="shared" ca="1" si="11"/>
        <v>0</v>
      </c>
      <c r="G214" s="1">
        <f t="shared" ca="1" si="12"/>
        <v>0</v>
      </c>
    </row>
    <row r="215" spans="1:7" x14ac:dyDescent="0.3">
      <c r="A215" s="1">
        <f t="shared" ca="1" si="11"/>
        <v>0</v>
      </c>
      <c r="G215" s="1">
        <f t="shared" ca="1" si="12"/>
        <v>0</v>
      </c>
    </row>
    <row r="216" spans="1:7" x14ac:dyDescent="0.3">
      <c r="A216" s="1">
        <f t="shared" ca="1" si="11"/>
        <v>0</v>
      </c>
      <c r="G216" s="1">
        <f t="shared" ca="1" si="12"/>
        <v>0</v>
      </c>
    </row>
    <row r="217" spans="1:7" x14ac:dyDescent="0.3">
      <c r="A217" s="1">
        <f t="shared" ca="1" si="11"/>
        <v>0</v>
      </c>
      <c r="G217" s="1">
        <f t="shared" ca="1" si="12"/>
        <v>0</v>
      </c>
    </row>
    <row r="218" spans="1:7" x14ac:dyDescent="0.3">
      <c r="A218" s="1">
        <f t="shared" ca="1" si="11"/>
        <v>0</v>
      </c>
      <c r="G218" s="1">
        <f t="shared" ca="1" si="12"/>
        <v>0</v>
      </c>
    </row>
    <row r="219" spans="1:7" x14ac:dyDescent="0.3">
      <c r="A219" s="1">
        <f t="shared" ca="1" si="11"/>
        <v>0</v>
      </c>
      <c r="G219" s="1">
        <f t="shared" ca="1" si="12"/>
        <v>0</v>
      </c>
    </row>
    <row r="220" spans="1:7" x14ac:dyDescent="0.3">
      <c r="A220" s="1">
        <f t="shared" ca="1" si="11"/>
        <v>0</v>
      </c>
      <c r="G220" s="1">
        <f t="shared" ca="1" si="12"/>
        <v>0</v>
      </c>
    </row>
    <row r="221" spans="1:7" x14ac:dyDescent="0.3">
      <c r="A221" s="1">
        <f t="shared" ca="1" si="11"/>
        <v>0</v>
      </c>
      <c r="G221" s="1">
        <f t="shared" ca="1" si="12"/>
        <v>0</v>
      </c>
    </row>
    <row r="222" spans="1:7" x14ac:dyDescent="0.3">
      <c r="A222" s="1">
        <f t="shared" ref="A222:A285" ca="1" si="13">OFFSET($B222,0,LangOffset,1,1)</f>
        <v>0</v>
      </c>
      <c r="G222" s="1">
        <f t="shared" ca="1" si="12"/>
        <v>0</v>
      </c>
    </row>
    <row r="223" spans="1:7" x14ac:dyDescent="0.3">
      <c r="A223" s="1">
        <f t="shared" ca="1" si="13"/>
        <v>0</v>
      </c>
      <c r="G223" s="1">
        <f t="shared" ca="1" si="12"/>
        <v>0</v>
      </c>
    </row>
    <row r="224" spans="1:7" x14ac:dyDescent="0.3">
      <c r="A224" s="1">
        <f t="shared" ca="1" si="13"/>
        <v>0</v>
      </c>
      <c r="G224" s="1">
        <f t="shared" ca="1" si="12"/>
        <v>0</v>
      </c>
    </row>
    <row r="225" spans="1:7" x14ac:dyDescent="0.3">
      <c r="A225" s="1">
        <f t="shared" ca="1" si="13"/>
        <v>0</v>
      </c>
      <c r="G225" s="1">
        <f t="shared" ca="1" si="12"/>
        <v>0</v>
      </c>
    </row>
    <row r="226" spans="1:7" x14ac:dyDescent="0.3">
      <c r="A226" s="1">
        <f t="shared" ca="1" si="13"/>
        <v>0</v>
      </c>
      <c r="G226" s="1">
        <f t="shared" ca="1" si="12"/>
        <v>0</v>
      </c>
    </row>
    <row r="227" spans="1:7" x14ac:dyDescent="0.3">
      <c r="A227" s="1">
        <f t="shared" ca="1" si="13"/>
        <v>0</v>
      </c>
      <c r="G227" s="1">
        <f t="shared" ca="1" si="12"/>
        <v>0</v>
      </c>
    </row>
    <row r="228" spans="1:7" x14ac:dyDescent="0.3">
      <c r="A228" s="1">
        <f t="shared" ca="1" si="13"/>
        <v>0</v>
      </c>
      <c r="G228" s="1">
        <f t="shared" ca="1" si="12"/>
        <v>0</v>
      </c>
    </row>
    <row r="229" spans="1:7" x14ac:dyDescent="0.3">
      <c r="A229" s="1">
        <f t="shared" ca="1" si="13"/>
        <v>0</v>
      </c>
      <c r="G229" s="1">
        <f t="shared" ca="1" si="12"/>
        <v>0</v>
      </c>
    </row>
    <row r="230" spans="1:7" x14ac:dyDescent="0.3">
      <c r="A230" s="1">
        <f t="shared" ca="1" si="13"/>
        <v>0</v>
      </c>
      <c r="G230" s="1">
        <f t="shared" ca="1" si="12"/>
        <v>0</v>
      </c>
    </row>
    <row r="231" spans="1:7" x14ac:dyDescent="0.3">
      <c r="A231" s="1">
        <f t="shared" ca="1" si="13"/>
        <v>0</v>
      </c>
      <c r="G231" s="1">
        <f t="shared" ca="1" si="12"/>
        <v>0</v>
      </c>
    </row>
    <row r="232" spans="1:7" x14ac:dyDescent="0.3">
      <c r="A232" s="1">
        <f t="shared" ca="1" si="13"/>
        <v>0</v>
      </c>
      <c r="G232" s="1">
        <f t="shared" ca="1" si="12"/>
        <v>0</v>
      </c>
    </row>
    <row r="233" spans="1:7" x14ac:dyDescent="0.3">
      <c r="A233" s="1">
        <f t="shared" ca="1" si="13"/>
        <v>0</v>
      </c>
      <c r="G233" s="1">
        <f t="shared" ca="1" si="12"/>
        <v>0</v>
      </c>
    </row>
    <row r="234" spans="1:7" x14ac:dyDescent="0.3">
      <c r="A234" s="1">
        <f t="shared" ca="1" si="13"/>
        <v>0</v>
      </c>
      <c r="G234" s="1">
        <f t="shared" ca="1" si="12"/>
        <v>0</v>
      </c>
    </row>
    <row r="235" spans="1:7" x14ac:dyDescent="0.3">
      <c r="A235" s="1">
        <f t="shared" ca="1" si="13"/>
        <v>0</v>
      </c>
      <c r="G235" s="1">
        <f t="shared" ca="1" si="12"/>
        <v>0</v>
      </c>
    </row>
    <row r="236" spans="1:7" x14ac:dyDescent="0.3">
      <c r="A236" s="1">
        <f t="shared" ca="1" si="13"/>
        <v>0</v>
      </c>
      <c r="G236" s="1">
        <f t="shared" ca="1" si="12"/>
        <v>0</v>
      </c>
    </row>
    <row r="237" spans="1:7" x14ac:dyDescent="0.3">
      <c r="A237" s="1">
        <f t="shared" ca="1" si="13"/>
        <v>0</v>
      </c>
      <c r="G237" s="1">
        <f t="shared" ca="1" si="12"/>
        <v>0</v>
      </c>
    </row>
    <row r="238" spans="1:7" x14ac:dyDescent="0.3">
      <c r="A238" s="1">
        <f t="shared" ca="1" si="13"/>
        <v>0</v>
      </c>
      <c r="G238" s="1">
        <f t="shared" ca="1" si="12"/>
        <v>0</v>
      </c>
    </row>
    <row r="239" spans="1:7" x14ac:dyDescent="0.3">
      <c r="A239" s="1">
        <f t="shared" ca="1" si="13"/>
        <v>0</v>
      </c>
      <c r="G239" s="1">
        <f t="shared" ca="1" si="12"/>
        <v>0</v>
      </c>
    </row>
    <row r="240" spans="1:7" x14ac:dyDescent="0.3">
      <c r="A240" s="1">
        <f t="shared" ca="1" si="13"/>
        <v>0</v>
      </c>
      <c r="G240" s="1">
        <f t="shared" ca="1" si="12"/>
        <v>0</v>
      </c>
    </row>
    <row r="241" spans="1:7" x14ac:dyDescent="0.3">
      <c r="A241" s="1">
        <f t="shared" ca="1" si="13"/>
        <v>0</v>
      </c>
      <c r="G241" s="1">
        <f t="shared" ca="1" si="12"/>
        <v>0</v>
      </c>
    </row>
    <row r="242" spans="1:7" x14ac:dyDescent="0.3">
      <c r="A242" s="1">
        <f t="shared" ca="1" si="13"/>
        <v>0</v>
      </c>
      <c r="G242" s="1">
        <f t="shared" ca="1" si="12"/>
        <v>0</v>
      </c>
    </row>
    <row r="243" spans="1:7" x14ac:dyDescent="0.3">
      <c r="A243" s="1">
        <f t="shared" ca="1" si="13"/>
        <v>0</v>
      </c>
      <c r="G243" s="1">
        <f t="shared" ca="1" si="12"/>
        <v>0</v>
      </c>
    </row>
    <row r="244" spans="1:7" x14ac:dyDescent="0.3">
      <c r="A244" s="1">
        <f t="shared" ca="1" si="13"/>
        <v>0</v>
      </c>
      <c r="G244" s="1">
        <f t="shared" ca="1" si="12"/>
        <v>0</v>
      </c>
    </row>
    <row r="245" spans="1:7" x14ac:dyDescent="0.3">
      <c r="A245" s="1">
        <f t="shared" ca="1" si="13"/>
        <v>0</v>
      </c>
      <c r="G245" s="1">
        <f t="shared" ca="1" si="12"/>
        <v>0</v>
      </c>
    </row>
    <row r="246" spans="1:7" x14ac:dyDescent="0.3">
      <c r="A246" s="1">
        <f t="shared" ca="1" si="13"/>
        <v>0</v>
      </c>
      <c r="G246" s="1">
        <f t="shared" ca="1" si="12"/>
        <v>0</v>
      </c>
    </row>
    <row r="247" spans="1:7" x14ac:dyDescent="0.3">
      <c r="A247" s="1">
        <f t="shared" ca="1" si="13"/>
        <v>0</v>
      </c>
      <c r="G247" s="1">
        <f t="shared" ca="1" si="12"/>
        <v>0</v>
      </c>
    </row>
    <row r="248" spans="1:7" x14ac:dyDescent="0.3">
      <c r="A248" s="1">
        <f t="shared" ca="1" si="13"/>
        <v>0</v>
      </c>
      <c r="G248" s="1">
        <f t="shared" ca="1" si="12"/>
        <v>0</v>
      </c>
    </row>
    <row r="249" spans="1:7" x14ac:dyDescent="0.3">
      <c r="A249" s="1">
        <f t="shared" ca="1" si="13"/>
        <v>0</v>
      </c>
      <c r="G249" s="1">
        <f t="shared" ca="1" si="12"/>
        <v>0</v>
      </c>
    </row>
    <row r="250" spans="1:7" x14ac:dyDescent="0.3">
      <c r="A250" s="1">
        <f t="shared" ca="1" si="13"/>
        <v>0</v>
      </c>
      <c r="G250" s="1">
        <f t="shared" ca="1" si="12"/>
        <v>0</v>
      </c>
    </row>
    <row r="251" spans="1:7" x14ac:dyDescent="0.3">
      <c r="A251" s="1">
        <f t="shared" ca="1" si="13"/>
        <v>0</v>
      </c>
      <c r="G251" s="1">
        <f t="shared" ca="1" si="12"/>
        <v>0</v>
      </c>
    </row>
    <row r="252" spans="1:7" x14ac:dyDescent="0.3">
      <c r="A252" s="1">
        <f t="shared" ca="1" si="13"/>
        <v>0</v>
      </c>
      <c r="G252" s="1">
        <f t="shared" ca="1" si="12"/>
        <v>0</v>
      </c>
    </row>
    <row r="253" spans="1:7" x14ac:dyDescent="0.3">
      <c r="A253" s="1">
        <f t="shared" ca="1" si="13"/>
        <v>0</v>
      </c>
      <c r="G253" s="1">
        <f t="shared" ca="1" si="12"/>
        <v>0</v>
      </c>
    </row>
    <row r="254" spans="1:7" x14ac:dyDescent="0.3">
      <c r="A254" s="1">
        <f t="shared" ca="1" si="13"/>
        <v>0</v>
      </c>
      <c r="G254" s="1">
        <f t="shared" ca="1" si="12"/>
        <v>0</v>
      </c>
    </row>
    <row r="255" spans="1:7" x14ac:dyDescent="0.3">
      <c r="A255" s="1">
        <f t="shared" ca="1" si="13"/>
        <v>0</v>
      </c>
      <c r="G255" s="1">
        <f t="shared" ref="G255:G318" ca="1" si="14">OFFSET($H255,0,LangOffset,1,1)</f>
        <v>0</v>
      </c>
    </row>
    <row r="256" spans="1:7" x14ac:dyDescent="0.3">
      <c r="A256" s="1">
        <f t="shared" ca="1" si="13"/>
        <v>0</v>
      </c>
      <c r="G256" s="1">
        <f t="shared" ca="1" si="14"/>
        <v>0</v>
      </c>
    </row>
    <row r="257" spans="1:7" x14ac:dyDescent="0.3">
      <c r="A257" s="1">
        <f t="shared" ca="1" si="13"/>
        <v>0</v>
      </c>
      <c r="G257" s="1">
        <f t="shared" ca="1" si="14"/>
        <v>0</v>
      </c>
    </row>
    <row r="258" spans="1:7" x14ac:dyDescent="0.3">
      <c r="A258" s="1">
        <f t="shared" ca="1" si="13"/>
        <v>0</v>
      </c>
      <c r="G258" s="1">
        <f t="shared" ca="1" si="14"/>
        <v>0</v>
      </c>
    </row>
    <row r="259" spans="1:7" x14ac:dyDescent="0.3">
      <c r="A259" s="1">
        <f t="shared" ca="1" si="13"/>
        <v>0</v>
      </c>
      <c r="G259" s="1">
        <f t="shared" ca="1" si="14"/>
        <v>0</v>
      </c>
    </row>
    <row r="260" spans="1:7" x14ac:dyDescent="0.3">
      <c r="A260" s="1">
        <f t="shared" ca="1" si="13"/>
        <v>0</v>
      </c>
      <c r="G260" s="1">
        <f t="shared" ca="1" si="14"/>
        <v>0</v>
      </c>
    </row>
    <row r="261" spans="1:7" x14ac:dyDescent="0.3">
      <c r="A261" s="1">
        <f t="shared" ca="1" si="13"/>
        <v>0</v>
      </c>
      <c r="G261" s="1">
        <f t="shared" ca="1" si="14"/>
        <v>0</v>
      </c>
    </row>
    <row r="262" spans="1:7" x14ac:dyDescent="0.3">
      <c r="A262" s="1">
        <f t="shared" ca="1" si="13"/>
        <v>0</v>
      </c>
      <c r="G262" s="1">
        <f t="shared" ca="1" si="14"/>
        <v>0</v>
      </c>
    </row>
    <row r="263" spans="1:7" x14ac:dyDescent="0.3">
      <c r="A263" s="1">
        <f t="shared" ca="1" si="13"/>
        <v>0</v>
      </c>
      <c r="G263" s="1">
        <f t="shared" ca="1" si="14"/>
        <v>0</v>
      </c>
    </row>
    <row r="264" spans="1:7" x14ac:dyDescent="0.3">
      <c r="A264" s="1">
        <f t="shared" ca="1" si="13"/>
        <v>0</v>
      </c>
      <c r="G264" s="1">
        <f t="shared" ca="1" si="14"/>
        <v>0</v>
      </c>
    </row>
    <row r="265" spans="1:7" x14ac:dyDescent="0.3">
      <c r="A265" s="1">
        <f t="shared" ca="1" si="13"/>
        <v>0</v>
      </c>
      <c r="G265" s="1">
        <f t="shared" ca="1" si="14"/>
        <v>0</v>
      </c>
    </row>
    <row r="266" spans="1:7" x14ac:dyDescent="0.3">
      <c r="A266" s="1">
        <f t="shared" ca="1" si="13"/>
        <v>0</v>
      </c>
      <c r="G266" s="1">
        <f t="shared" ca="1" si="14"/>
        <v>0</v>
      </c>
    </row>
    <row r="267" spans="1:7" x14ac:dyDescent="0.3">
      <c r="A267" s="1">
        <f t="shared" ca="1" si="13"/>
        <v>0</v>
      </c>
      <c r="G267" s="1">
        <f t="shared" ca="1" si="14"/>
        <v>0</v>
      </c>
    </row>
    <row r="268" spans="1:7" x14ac:dyDescent="0.3">
      <c r="A268" s="1">
        <f t="shared" ca="1" si="13"/>
        <v>0</v>
      </c>
      <c r="G268" s="1">
        <f t="shared" ca="1" si="14"/>
        <v>0</v>
      </c>
    </row>
    <row r="269" spans="1:7" x14ac:dyDescent="0.3">
      <c r="A269" s="1">
        <f t="shared" ca="1" si="13"/>
        <v>0</v>
      </c>
      <c r="G269" s="1">
        <f t="shared" ca="1" si="14"/>
        <v>0</v>
      </c>
    </row>
    <row r="270" spans="1:7" x14ac:dyDescent="0.3">
      <c r="A270" s="1">
        <f t="shared" ca="1" si="13"/>
        <v>0</v>
      </c>
      <c r="G270" s="1">
        <f t="shared" ca="1" si="14"/>
        <v>0</v>
      </c>
    </row>
    <row r="271" spans="1:7" x14ac:dyDescent="0.3">
      <c r="A271" s="1">
        <f t="shared" ca="1" si="13"/>
        <v>0</v>
      </c>
      <c r="G271" s="1">
        <f t="shared" ca="1" si="14"/>
        <v>0</v>
      </c>
    </row>
    <row r="272" spans="1:7" x14ac:dyDescent="0.3">
      <c r="A272" s="1">
        <f t="shared" ca="1" si="13"/>
        <v>0</v>
      </c>
      <c r="G272" s="1">
        <f t="shared" ca="1" si="14"/>
        <v>0</v>
      </c>
    </row>
    <row r="273" spans="1:7" x14ac:dyDescent="0.3">
      <c r="A273" s="1">
        <f t="shared" ca="1" si="13"/>
        <v>0</v>
      </c>
      <c r="G273" s="1">
        <f t="shared" ca="1" si="14"/>
        <v>0</v>
      </c>
    </row>
    <row r="274" spans="1:7" x14ac:dyDescent="0.3">
      <c r="A274" s="1">
        <f t="shared" ca="1" si="13"/>
        <v>0</v>
      </c>
      <c r="G274" s="1">
        <f t="shared" ca="1" si="14"/>
        <v>0</v>
      </c>
    </row>
    <row r="275" spans="1:7" x14ac:dyDescent="0.3">
      <c r="A275" s="1">
        <f t="shared" ca="1" si="13"/>
        <v>0</v>
      </c>
      <c r="G275" s="1">
        <f t="shared" ca="1" si="14"/>
        <v>0</v>
      </c>
    </row>
    <row r="276" spans="1:7" x14ac:dyDescent="0.3">
      <c r="A276" s="1">
        <f t="shared" ca="1" si="13"/>
        <v>0</v>
      </c>
      <c r="G276" s="1">
        <f t="shared" ca="1" si="14"/>
        <v>0</v>
      </c>
    </row>
    <row r="277" spans="1:7" x14ac:dyDescent="0.3">
      <c r="A277" s="1">
        <f t="shared" ca="1" si="13"/>
        <v>0</v>
      </c>
      <c r="G277" s="1">
        <f t="shared" ca="1" si="14"/>
        <v>0</v>
      </c>
    </row>
    <row r="278" spans="1:7" x14ac:dyDescent="0.3">
      <c r="A278" s="1">
        <f t="shared" ca="1" si="13"/>
        <v>0</v>
      </c>
      <c r="G278" s="1">
        <f t="shared" ca="1" si="14"/>
        <v>0</v>
      </c>
    </row>
    <row r="279" spans="1:7" x14ac:dyDescent="0.3">
      <c r="A279" s="1">
        <f t="shared" ca="1" si="13"/>
        <v>0</v>
      </c>
      <c r="G279" s="1">
        <f t="shared" ca="1" si="14"/>
        <v>0</v>
      </c>
    </row>
    <row r="280" spans="1:7" x14ac:dyDescent="0.3">
      <c r="A280" s="1">
        <f t="shared" ca="1" si="13"/>
        <v>0</v>
      </c>
      <c r="G280" s="1">
        <f t="shared" ca="1" si="14"/>
        <v>0</v>
      </c>
    </row>
    <row r="281" spans="1:7" x14ac:dyDescent="0.3">
      <c r="A281" s="1">
        <f t="shared" ca="1" si="13"/>
        <v>0</v>
      </c>
      <c r="G281" s="1">
        <f t="shared" ca="1" si="14"/>
        <v>0</v>
      </c>
    </row>
    <row r="282" spans="1:7" x14ac:dyDescent="0.3">
      <c r="A282" s="1">
        <f t="shared" ca="1" si="13"/>
        <v>0</v>
      </c>
      <c r="G282" s="1">
        <f t="shared" ca="1" si="14"/>
        <v>0</v>
      </c>
    </row>
    <row r="283" spans="1:7" x14ac:dyDescent="0.3">
      <c r="A283" s="1">
        <f t="shared" ca="1" si="13"/>
        <v>0</v>
      </c>
      <c r="G283" s="1">
        <f t="shared" ca="1" si="14"/>
        <v>0</v>
      </c>
    </row>
    <row r="284" spans="1:7" x14ac:dyDescent="0.3">
      <c r="A284" s="1">
        <f t="shared" ca="1" si="13"/>
        <v>0</v>
      </c>
      <c r="G284" s="1">
        <f t="shared" ca="1" si="14"/>
        <v>0</v>
      </c>
    </row>
    <row r="285" spans="1:7" x14ac:dyDescent="0.3">
      <c r="A285" s="1">
        <f t="shared" ca="1" si="13"/>
        <v>0</v>
      </c>
      <c r="G285" s="1">
        <f t="shared" ca="1" si="14"/>
        <v>0</v>
      </c>
    </row>
    <row r="286" spans="1:7" x14ac:dyDescent="0.3">
      <c r="A286" s="1">
        <f t="shared" ref="A286:A349" ca="1" si="15">OFFSET($B286,0,LangOffset,1,1)</f>
        <v>0</v>
      </c>
      <c r="G286" s="1">
        <f t="shared" ca="1" si="14"/>
        <v>0</v>
      </c>
    </row>
    <row r="287" spans="1:7" x14ac:dyDescent="0.3">
      <c r="A287" s="1">
        <f t="shared" ca="1" si="15"/>
        <v>0</v>
      </c>
      <c r="G287" s="1">
        <f t="shared" ca="1" si="14"/>
        <v>0</v>
      </c>
    </row>
    <row r="288" spans="1:7" x14ac:dyDescent="0.3">
      <c r="A288" s="1">
        <f t="shared" ca="1" si="15"/>
        <v>0</v>
      </c>
      <c r="G288" s="1">
        <f t="shared" ca="1" si="14"/>
        <v>0</v>
      </c>
    </row>
    <row r="289" spans="1:7" x14ac:dyDescent="0.3">
      <c r="A289" s="1">
        <f t="shared" ca="1" si="15"/>
        <v>0</v>
      </c>
      <c r="G289" s="1">
        <f t="shared" ca="1" si="14"/>
        <v>0</v>
      </c>
    </row>
    <row r="290" spans="1:7" x14ac:dyDescent="0.3">
      <c r="A290" s="1">
        <f t="shared" ca="1" si="15"/>
        <v>0</v>
      </c>
      <c r="G290" s="1">
        <f t="shared" ca="1" si="14"/>
        <v>0</v>
      </c>
    </row>
    <row r="291" spans="1:7" x14ac:dyDescent="0.3">
      <c r="A291" s="1">
        <f t="shared" ca="1" si="15"/>
        <v>0</v>
      </c>
      <c r="G291" s="1">
        <f t="shared" ca="1" si="14"/>
        <v>0</v>
      </c>
    </row>
    <row r="292" spans="1:7" x14ac:dyDescent="0.3">
      <c r="A292" s="1">
        <f t="shared" ca="1" si="15"/>
        <v>0</v>
      </c>
      <c r="G292" s="1">
        <f t="shared" ca="1" si="14"/>
        <v>0</v>
      </c>
    </row>
    <row r="293" spans="1:7" x14ac:dyDescent="0.3">
      <c r="A293" s="1">
        <f t="shared" ca="1" si="15"/>
        <v>0</v>
      </c>
      <c r="G293" s="1">
        <f t="shared" ca="1" si="14"/>
        <v>0</v>
      </c>
    </row>
    <row r="294" spans="1:7" x14ac:dyDescent="0.3">
      <c r="A294" s="1">
        <f t="shared" ca="1" si="15"/>
        <v>0</v>
      </c>
      <c r="G294" s="1">
        <f t="shared" ca="1" si="14"/>
        <v>0</v>
      </c>
    </row>
    <row r="295" spans="1:7" x14ac:dyDescent="0.3">
      <c r="A295" s="1">
        <f t="shared" ca="1" si="15"/>
        <v>0</v>
      </c>
      <c r="G295" s="1">
        <f t="shared" ca="1" si="14"/>
        <v>0</v>
      </c>
    </row>
    <row r="296" spans="1:7" x14ac:dyDescent="0.3">
      <c r="A296" s="1">
        <f t="shared" ca="1" si="15"/>
        <v>0</v>
      </c>
      <c r="G296" s="1">
        <f t="shared" ca="1" si="14"/>
        <v>0</v>
      </c>
    </row>
    <row r="297" spans="1:7" x14ac:dyDescent="0.3">
      <c r="A297" s="1">
        <f t="shared" ca="1" si="15"/>
        <v>0</v>
      </c>
      <c r="G297" s="1">
        <f t="shared" ca="1" si="14"/>
        <v>0</v>
      </c>
    </row>
    <row r="298" spans="1:7" x14ac:dyDescent="0.3">
      <c r="A298" s="1">
        <f t="shared" ca="1" si="15"/>
        <v>0</v>
      </c>
      <c r="G298" s="1">
        <f t="shared" ca="1" si="14"/>
        <v>0</v>
      </c>
    </row>
    <row r="299" spans="1:7" x14ac:dyDescent="0.3">
      <c r="A299" s="1">
        <f t="shared" ca="1" si="15"/>
        <v>0</v>
      </c>
      <c r="G299" s="1">
        <f t="shared" ca="1" si="14"/>
        <v>0</v>
      </c>
    </row>
    <row r="300" spans="1:7" x14ac:dyDescent="0.3">
      <c r="A300" s="1">
        <f t="shared" ca="1" si="15"/>
        <v>0</v>
      </c>
      <c r="G300" s="1">
        <f t="shared" ca="1" si="14"/>
        <v>0</v>
      </c>
    </row>
    <row r="301" spans="1:7" x14ac:dyDescent="0.3">
      <c r="A301" s="1">
        <f t="shared" ca="1" si="15"/>
        <v>0</v>
      </c>
      <c r="G301" s="1">
        <f t="shared" ca="1" si="14"/>
        <v>0</v>
      </c>
    </row>
    <row r="302" spans="1:7" x14ac:dyDescent="0.3">
      <c r="A302" s="1">
        <f t="shared" ca="1" si="15"/>
        <v>0</v>
      </c>
      <c r="G302" s="1">
        <f t="shared" ca="1" si="14"/>
        <v>0</v>
      </c>
    </row>
    <row r="303" spans="1:7" x14ac:dyDescent="0.3">
      <c r="A303" s="1">
        <f t="shared" ca="1" si="15"/>
        <v>0</v>
      </c>
      <c r="G303" s="1">
        <f t="shared" ca="1" si="14"/>
        <v>0</v>
      </c>
    </row>
    <row r="304" spans="1:7" x14ac:dyDescent="0.3">
      <c r="A304" s="1">
        <f t="shared" ca="1" si="15"/>
        <v>0</v>
      </c>
      <c r="G304" s="1">
        <f t="shared" ca="1" si="14"/>
        <v>0</v>
      </c>
    </row>
    <row r="305" spans="1:7" x14ac:dyDescent="0.3">
      <c r="A305" s="1">
        <f t="shared" ca="1" si="15"/>
        <v>0</v>
      </c>
      <c r="G305" s="1">
        <f t="shared" ca="1" si="14"/>
        <v>0</v>
      </c>
    </row>
    <row r="306" spans="1:7" x14ac:dyDescent="0.3">
      <c r="A306" s="1">
        <f t="shared" ca="1" si="15"/>
        <v>0</v>
      </c>
      <c r="G306" s="1">
        <f t="shared" ca="1" si="14"/>
        <v>0</v>
      </c>
    </row>
    <row r="307" spans="1:7" x14ac:dyDescent="0.3">
      <c r="A307" s="1">
        <f t="shared" ca="1" si="15"/>
        <v>0</v>
      </c>
      <c r="G307" s="1">
        <f t="shared" ca="1" si="14"/>
        <v>0</v>
      </c>
    </row>
    <row r="308" spans="1:7" x14ac:dyDescent="0.3">
      <c r="A308" s="1">
        <f t="shared" ca="1" si="15"/>
        <v>0</v>
      </c>
      <c r="G308" s="1">
        <f t="shared" ca="1" si="14"/>
        <v>0</v>
      </c>
    </row>
    <row r="309" spans="1:7" x14ac:dyDescent="0.3">
      <c r="A309" s="1">
        <f t="shared" ca="1" si="15"/>
        <v>0</v>
      </c>
      <c r="G309" s="1">
        <f t="shared" ca="1" si="14"/>
        <v>0</v>
      </c>
    </row>
    <row r="310" spans="1:7" x14ac:dyDescent="0.3">
      <c r="A310" s="1">
        <f t="shared" ca="1" si="15"/>
        <v>0</v>
      </c>
      <c r="G310" s="1">
        <f t="shared" ca="1" si="14"/>
        <v>0</v>
      </c>
    </row>
    <row r="311" spans="1:7" x14ac:dyDescent="0.3">
      <c r="A311" s="1">
        <f t="shared" ca="1" si="15"/>
        <v>0</v>
      </c>
      <c r="G311" s="1">
        <f t="shared" ca="1" si="14"/>
        <v>0</v>
      </c>
    </row>
    <row r="312" spans="1:7" x14ac:dyDescent="0.3">
      <c r="A312" s="1">
        <f t="shared" ca="1" si="15"/>
        <v>0</v>
      </c>
      <c r="G312" s="1">
        <f t="shared" ca="1" si="14"/>
        <v>0</v>
      </c>
    </row>
    <row r="313" spans="1:7" x14ac:dyDescent="0.3">
      <c r="A313" s="1">
        <f t="shared" ca="1" si="15"/>
        <v>0</v>
      </c>
      <c r="G313" s="1">
        <f t="shared" ca="1" si="14"/>
        <v>0</v>
      </c>
    </row>
    <row r="314" spans="1:7" x14ac:dyDescent="0.3">
      <c r="A314" s="1">
        <f t="shared" ca="1" si="15"/>
        <v>0</v>
      </c>
      <c r="G314" s="1">
        <f t="shared" ca="1" si="14"/>
        <v>0</v>
      </c>
    </row>
    <row r="315" spans="1:7" x14ac:dyDescent="0.3">
      <c r="A315" s="1">
        <f t="shared" ca="1" si="15"/>
        <v>0</v>
      </c>
      <c r="G315" s="1">
        <f t="shared" ca="1" si="14"/>
        <v>0</v>
      </c>
    </row>
    <row r="316" spans="1:7" x14ac:dyDescent="0.3">
      <c r="A316" s="1">
        <f t="shared" ca="1" si="15"/>
        <v>0</v>
      </c>
      <c r="G316" s="1">
        <f t="shared" ca="1" si="14"/>
        <v>0</v>
      </c>
    </row>
    <row r="317" spans="1:7" x14ac:dyDescent="0.3">
      <c r="A317" s="1">
        <f t="shared" ca="1" si="15"/>
        <v>0</v>
      </c>
      <c r="G317" s="1">
        <f t="shared" ca="1" si="14"/>
        <v>0</v>
      </c>
    </row>
    <row r="318" spans="1:7" x14ac:dyDescent="0.3">
      <c r="A318" s="1">
        <f t="shared" ca="1" si="15"/>
        <v>0</v>
      </c>
      <c r="G318" s="1">
        <f t="shared" ca="1" si="14"/>
        <v>0</v>
      </c>
    </row>
    <row r="319" spans="1:7" x14ac:dyDescent="0.3">
      <c r="A319" s="1">
        <f t="shared" ca="1" si="15"/>
        <v>0</v>
      </c>
      <c r="G319" s="1">
        <f t="shared" ref="G319:G382" ca="1" si="16">OFFSET($H319,0,LangOffset,1,1)</f>
        <v>0</v>
      </c>
    </row>
    <row r="320" spans="1:7" x14ac:dyDescent="0.3">
      <c r="A320" s="1">
        <f t="shared" ca="1" si="15"/>
        <v>0</v>
      </c>
      <c r="G320" s="1">
        <f t="shared" ca="1" si="16"/>
        <v>0</v>
      </c>
    </row>
    <row r="321" spans="1:7" x14ac:dyDescent="0.3">
      <c r="A321" s="1">
        <f t="shared" ca="1" si="15"/>
        <v>0</v>
      </c>
      <c r="G321" s="1">
        <f t="shared" ca="1" si="16"/>
        <v>0</v>
      </c>
    </row>
    <row r="322" spans="1:7" x14ac:dyDescent="0.3">
      <c r="A322" s="1">
        <f t="shared" ca="1" si="15"/>
        <v>0</v>
      </c>
      <c r="G322" s="1">
        <f t="shared" ca="1" si="16"/>
        <v>0</v>
      </c>
    </row>
    <row r="323" spans="1:7" x14ac:dyDescent="0.3">
      <c r="A323" s="1">
        <f t="shared" ca="1" si="15"/>
        <v>0</v>
      </c>
      <c r="G323" s="1">
        <f t="shared" ca="1" si="16"/>
        <v>0</v>
      </c>
    </row>
    <row r="324" spans="1:7" x14ac:dyDescent="0.3">
      <c r="A324" s="1">
        <f t="shared" ca="1" si="15"/>
        <v>0</v>
      </c>
      <c r="G324" s="1">
        <f t="shared" ca="1" si="16"/>
        <v>0</v>
      </c>
    </row>
    <row r="325" spans="1:7" x14ac:dyDescent="0.3">
      <c r="A325" s="1">
        <f t="shared" ca="1" si="15"/>
        <v>0</v>
      </c>
      <c r="G325" s="1">
        <f t="shared" ca="1" si="16"/>
        <v>0</v>
      </c>
    </row>
    <row r="326" spans="1:7" x14ac:dyDescent="0.3">
      <c r="A326" s="1">
        <f t="shared" ca="1" si="15"/>
        <v>0</v>
      </c>
      <c r="G326" s="1">
        <f t="shared" ca="1" si="16"/>
        <v>0</v>
      </c>
    </row>
    <row r="327" spans="1:7" x14ac:dyDescent="0.3">
      <c r="A327" s="1">
        <f t="shared" ca="1" si="15"/>
        <v>0</v>
      </c>
      <c r="G327" s="1">
        <f t="shared" ca="1" si="16"/>
        <v>0</v>
      </c>
    </row>
    <row r="328" spans="1:7" x14ac:dyDescent="0.3">
      <c r="A328" s="1">
        <f t="shared" ca="1" si="15"/>
        <v>0</v>
      </c>
      <c r="G328" s="1">
        <f t="shared" ca="1" si="16"/>
        <v>0</v>
      </c>
    </row>
    <row r="329" spans="1:7" x14ac:dyDescent="0.3">
      <c r="A329" s="1">
        <f t="shared" ca="1" si="15"/>
        <v>0</v>
      </c>
      <c r="G329" s="1">
        <f t="shared" ca="1" si="16"/>
        <v>0</v>
      </c>
    </row>
    <row r="330" spans="1:7" x14ac:dyDescent="0.3">
      <c r="A330" s="1">
        <f t="shared" ca="1" si="15"/>
        <v>0</v>
      </c>
      <c r="G330" s="1">
        <f t="shared" ca="1" si="16"/>
        <v>0</v>
      </c>
    </row>
    <row r="331" spans="1:7" x14ac:dyDescent="0.3">
      <c r="A331" s="1">
        <f t="shared" ca="1" si="15"/>
        <v>0</v>
      </c>
      <c r="G331" s="1">
        <f t="shared" ca="1" si="16"/>
        <v>0</v>
      </c>
    </row>
    <row r="332" spans="1:7" x14ac:dyDescent="0.3">
      <c r="A332" s="1">
        <f t="shared" ca="1" si="15"/>
        <v>0</v>
      </c>
      <c r="G332" s="1">
        <f t="shared" ca="1" si="16"/>
        <v>0</v>
      </c>
    </row>
    <row r="333" spans="1:7" x14ac:dyDescent="0.3">
      <c r="A333" s="1">
        <f t="shared" ca="1" si="15"/>
        <v>0</v>
      </c>
      <c r="G333" s="1">
        <f t="shared" ca="1" si="16"/>
        <v>0</v>
      </c>
    </row>
    <row r="334" spans="1:7" x14ac:dyDescent="0.3">
      <c r="A334" s="1">
        <f t="shared" ca="1" si="15"/>
        <v>0</v>
      </c>
      <c r="G334" s="1">
        <f t="shared" ca="1" si="16"/>
        <v>0</v>
      </c>
    </row>
    <row r="335" spans="1:7" x14ac:dyDescent="0.3">
      <c r="A335" s="1">
        <f t="shared" ca="1" si="15"/>
        <v>0</v>
      </c>
      <c r="G335" s="1">
        <f t="shared" ca="1" si="16"/>
        <v>0</v>
      </c>
    </row>
    <row r="336" spans="1:7" x14ac:dyDescent="0.3">
      <c r="A336" s="1">
        <f t="shared" ca="1" si="15"/>
        <v>0</v>
      </c>
      <c r="G336" s="1">
        <f t="shared" ca="1" si="16"/>
        <v>0</v>
      </c>
    </row>
    <row r="337" spans="1:7" x14ac:dyDescent="0.3">
      <c r="A337" s="1">
        <f t="shared" ca="1" si="15"/>
        <v>0</v>
      </c>
      <c r="G337" s="1">
        <f t="shared" ca="1" si="16"/>
        <v>0</v>
      </c>
    </row>
    <row r="338" spans="1:7" x14ac:dyDescent="0.3">
      <c r="A338" s="1">
        <f t="shared" ca="1" si="15"/>
        <v>0</v>
      </c>
      <c r="G338" s="1">
        <f t="shared" ca="1" si="16"/>
        <v>0</v>
      </c>
    </row>
    <row r="339" spans="1:7" x14ac:dyDescent="0.3">
      <c r="A339" s="1">
        <f t="shared" ca="1" si="15"/>
        <v>0</v>
      </c>
      <c r="G339" s="1">
        <f t="shared" ca="1" si="16"/>
        <v>0</v>
      </c>
    </row>
    <row r="340" spans="1:7" x14ac:dyDescent="0.3">
      <c r="A340" s="1">
        <f t="shared" ca="1" si="15"/>
        <v>0</v>
      </c>
      <c r="G340" s="1">
        <f t="shared" ca="1" si="16"/>
        <v>0</v>
      </c>
    </row>
    <row r="341" spans="1:7" x14ac:dyDescent="0.3">
      <c r="A341" s="1">
        <f t="shared" ca="1" si="15"/>
        <v>0</v>
      </c>
      <c r="G341" s="1">
        <f t="shared" ca="1" si="16"/>
        <v>0</v>
      </c>
    </row>
    <row r="342" spans="1:7" x14ac:dyDescent="0.3">
      <c r="A342" s="1">
        <f t="shared" ca="1" si="15"/>
        <v>0</v>
      </c>
      <c r="G342" s="1">
        <f t="shared" ca="1" si="16"/>
        <v>0</v>
      </c>
    </row>
    <row r="343" spans="1:7" x14ac:dyDescent="0.3">
      <c r="A343" s="1">
        <f t="shared" ca="1" si="15"/>
        <v>0</v>
      </c>
      <c r="G343" s="1">
        <f t="shared" ca="1" si="16"/>
        <v>0</v>
      </c>
    </row>
    <row r="344" spans="1:7" x14ac:dyDescent="0.3">
      <c r="A344" s="1">
        <f t="shared" ca="1" si="15"/>
        <v>0</v>
      </c>
      <c r="G344" s="1">
        <f t="shared" ca="1" si="16"/>
        <v>0</v>
      </c>
    </row>
    <row r="345" spans="1:7" x14ac:dyDescent="0.3">
      <c r="A345" s="1">
        <f t="shared" ca="1" si="15"/>
        <v>0</v>
      </c>
      <c r="G345" s="1">
        <f t="shared" ca="1" si="16"/>
        <v>0</v>
      </c>
    </row>
    <row r="346" spans="1:7" x14ac:dyDescent="0.3">
      <c r="A346" s="1">
        <f t="shared" ca="1" si="15"/>
        <v>0</v>
      </c>
      <c r="G346" s="1">
        <f t="shared" ca="1" si="16"/>
        <v>0</v>
      </c>
    </row>
    <row r="347" spans="1:7" x14ac:dyDescent="0.3">
      <c r="A347" s="1">
        <f t="shared" ca="1" si="15"/>
        <v>0</v>
      </c>
      <c r="G347" s="1">
        <f t="shared" ca="1" si="16"/>
        <v>0</v>
      </c>
    </row>
    <row r="348" spans="1:7" x14ac:dyDescent="0.3">
      <c r="A348" s="1">
        <f t="shared" ca="1" si="15"/>
        <v>0</v>
      </c>
      <c r="G348" s="1">
        <f t="shared" ca="1" si="16"/>
        <v>0</v>
      </c>
    </row>
    <row r="349" spans="1:7" x14ac:dyDescent="0.3">
      <c r="A349" s="1">
        <f t="shared" ca="1" si="15"/>
        <v>0</v>
      </c>
      <c r="G349" s="1">
        <f t="shared" ca="1" si="16"/>
        <v>0</v>
      </c>
    </row>
    <row r="350" spans="1:7" x14ac:dyDescent="0.3">
      <c r="A350" s="1">
        <f t="shared" ref="A350:A413" ca="1" si="17">OFFSET($B350,0,LangOffset,1,1)</f>
        <v>0</v>
      </c>
      <c r="G350" s="1">
        <f t="shared" ca="1" si="16"/>
        <v>0</v>
      </c>
    </row>
    <row r="351" spans="1:7" x14ac:dyDescent="0.3">
      <c r="A351" s="1">
        <f t="shared" ca="1" si="17"/>
        <v>0</v>
      </c>
      <c r="G351" s="1">
        <f t="shared" ca="1" si="16"/>
        <v>0</v>
      </c>
    </row>
    <row r="352" spans="1:7" x14ac:dyDescent="0.3">
      <c r="A352" s="1">
        <f t="shared" ca="1" si="17"/>
        <v>0</v>
      </c>
      <c r="G352" s="1">
        <f t="shared" ca="1" si="16"/>
        <v>0</v>
      </c>
    </row>
    <row r="353" spans="1:7" x14ac:dyDescent="0.3">
      <c r="A353" s="1">
        <f t="shared" ca="1" si="17"/>
        <v>0</v>
      </c>
      <c r="G353" s="1">
        <f t="shared" ca="1" si="16"/>
        <v>0</v>
      </c>
    </row>
    <row r="354" spans="1:7" x14ac:dyDescent="0.3">
      <c r="A354" s="1">
        <f t="shared" ca="1" si="17"/>
        <v>0</v>
      </c>
      <c r="G354" s="1">
        <f t="shared" ca="1" si="16"/>
        <v>0</v>
      </c>
    </row>
    <row r="355" spans="1:7" x14ac:dyDescent="0.3">
      <c r="A355" s="1">
        <f t="shared" ca="1" si="17"/>
        <v>0</v>
      </c>
      <c r="G355" s="1">
        <f t="shared" ca="1" si="16"/>
        <v>0</v>
      </c>
    </row>
    <row r="356" spans="1:7" x14ac:dyDescent="0.3">
      <c r="A356" s="1">
        <f t="shared" ca="1" si="17"/>
        <v>0</v>
      </c>
      <c r="G356" s="1">
        <f t="shared" ca="1" si="16"/>
        <v>0</v>
      </c>
    </row>
    <row r="357" spans="1:7" x14ac:dyDescent="0.3">
      <c r="A357" s="1">
        <f t="shared" ca="1" si="17"/>
        <v>0</v>
      </c>
      <c r="G357" s="1">
        <f t="shared" ca="1" si="16"/>
        <v>0</v>
      </c>
    </row>
    <row r="358" spans="1:7" x14ac:dyDescent="0.3">
      <c r="A358" s="1">
        <f t="shared" ca="1" si="17"/>
        <v>0</v>
      </c>
      <c r="G358" s="1">
        <f t="shared" ca="1" si="16"/>
        <v>0</v>
      </c>
    </row>
    <row r="359" spans="1:7" x14ac:dyDescent="0.3">
      <c r="A359" s="1">
        <f t="shared" ca="1" si="17"/>
        <v>0</v>
      </c>
      <c r="G359" s="1">
        <f t="shared" ca="1" si="16"/>
        <v>0</v>
      </c>
    </row>
    <row r="360" spans="1:7" x14ac:dyDescent="0.3">
      <c r="A360" s="1">
        <f t="shared" ca="1" si="17"/>
        <v>0</v>
      </c>
      <c r="G360" s="1">
        <f t="shared" ca="1" si="16"/>
        <v>0</v>
      </c>
    </row>
    <row r="361" spans="1:7" x14ac:dyDescent="0.3">
      <c r="A361" s="1">
        <f t="shared" ca="1" si="17"/>
        <v>0</v>
      </c>
      <c r="G361" s="1">
        <f t="shared" ca="1" si="16"/>
        <v>0</v>
      </c>
    </row>
    <row r="362" spans="1:7" x14ac:dyDescent="0.3">
      <c r="A362" s="1">
        <f t="shared" ca="1" si="17"/>
        <v>0</v>
      </c>
      <c r="G362" s="1">
        <f t="shared" ca="1" si="16"/>
        <v>0</v>
      </c>
    </row>
    <row r="363" spans="1:7" x14ac:dyDescent="0.3">
      <c r="A363" s="1">
        <f t="shared" ca="1" si="17"/>
        <v>0</v>
      </c>
      <c r="G363" s="1">
        <f t="shared" ca="1" si="16"/>
        <v>0</v>
      </c>
    </row>
    <row r="364" spans="1:7" x14ac:dyDescent="0.3">
      <c r="A364" s="1">
        <f t="shared" ca="1" si="17"/>
        <v>0</v>
      </c>
      <c r="G364" s="1">
        <f t="shared" ca="1" si="16"/>
        <v>0</v>
      </c>
    </row>
    <row r="365" spans="1:7" x14ac:dyDescent="0.3">
      <c r="A365" s="1">
        <f t="shared" ca="1" si="17"/>
        <v>0</v>
      </c>
      <c r="G365" s="1">
        <f t="shared" ca="1" si="16"/>
        <v>0</v>
      </c>
    </row>
    <row r="366" spans="1:7" x14ac:dyDescent="0.3">
      <c r="A366" s="1">
        <f t="shared" ca="1" si="17"/>
        <v>0</v>
      </c>
      <c r="G366" s="1">
        <f t="shared" ca="1" si="16"/>
        <v>0</v>
      </c>
    </row>
    <row r="367" spans="1:7" x14ac:dyDescent="0.3">
      <c r="A367" s="1">
        <f t="shared" ca="1" si="17"/>
        <v>0</v>
      </c>
      <c r="G367" s="1">
        <f t="shared" ca="1" si="16"/>
        <v>0</v>
      </c>
    </row>
    <row r="368" spans="1:7" x14ac:dyDescent="0.3">
      <c r="A368" s="1">
        <f t="shared" ca="1" si="17"/>
        <v>0</v>
      </c>
      <c r="G368" s="1">
        <f t="shared" ca="1" si="16"/>
        <v>0</v>
      </c>
    </row>
    <row r="369" spans="1:7" x14ac:dyDescent="0.3">
      <c r="A369" s="1">
        <f t="shared" ca="1" si="17"/>
        <v>0</v>
      </c>
      <c r="G369" s="1">
        <f t="shared" ca="1" si="16"/>
        <v>0</v>
      </c>
    </row>
    <row r="370" spans="1:7" x14ac:dyDescent="0.3">
      <c r="A370" s="1">
        <f t="shared" ca="1" si="17"/>
        <v>0</v>
      </c>
      <c r="G370" s="1">
        <f t="shared" ca="1" si="16"/>
        <v>0</v>
      </c>
    </row>
    <row r="371" spans="1:7" x14ac:dyDescent="0.3">
      <c r="A371" s="1">
        <f t="shared" ca="1" si="17"/>
        <v>0</v>
      </c>
      <c r="G371" s="1">
        <f t="shared" ca="1" si="16"/>
        <v>0</v>
      </c>
    </row>
    <row r="372" spans="1:7" x14ac:dyDescent="0.3">
      <c r="A372" s="1">
        <f t="shared" ca="1" si="17"/>
        <v>0</v>
      </c>
      <c r="G372" s="1">
        <f t="shared" ca="1" si="16"/>
        <v>0</v>
      </c>
    </row>
    <row r="373" spans="1:7" x14ac:dyDescent="0.3">
      <c r="A373" s="1">
        <f t="shared" ca="1" si="17"/>
        <v>0</v>
      </c>
      <c r="G373" s="1">
        <f t="shared" ca="1" si="16"/>
        <v>0</v>
      </c>
    </row>
    <row r="374" spans="1:7" x14ac:dyDescent="0.3">
      <c r="A374" s="1">
        <f t="shared" ca="1" si="17"/>
        <v>0</v>
      </c>
      <c r="G374" s="1">
        <f t="shared" ca="1" si="16"/>
        <v>0</v>
      </c>
    </row>
    <row r="375" spans="1:7" x14ac:dyDescent="0.3">
      <c r="A375" s="1">
        <f t="shared" ca="1" si="17"/>
        <v>0</v>
      </c>
      <c r="G375" s="1">
        <f t="shared" ca="1" si="16"/>
        <v>0</v>
      </c>
    </row>
    <row r="376" spans="1:7" x14ac:dyDescent="0.3">
      <c r="A376" s="1">
        <f t="shared" ca="1" si="17"/>
        <v>0</v>
      </c>
      <c r="G376" s="1">
        <f t="shared" ca="1" si="16"/>
        <v>0</v>
      </c>
    </row>
    <row r="377" spans="1:7" x14ac:dyDescent="0.3">
      <c r="A377" s="1">
        <f t="shared" ca="1" si="17"/>
        <v>0</v>
      </c>
      <c r="G377" s="1">
        <f t="shared" ca="1" si="16"/>
        <v>0</v>
      </c>
    </row>
    <row r="378" spans="1:7" x14ac:dyDescent="0.3">
      <c r="A378" s="1">
        <f t="shared" ca="1" si="17"/>
        <v>0</v>
      </c>
      <c r="G378" s="1">
        <f t="shared" ca="1" si="16"/>
        <v>0</v>
      </c>
    </row>
    <row r="379" spans="1:7" x14ac:dyDescent="0.3">
      <c r="A379" s="1">
        <f t="shared" ca="1" si="17"/>
        <v>0</v>
      </c>
      <c r="G379" s="1">
        <f t="shared" ca="1" si="16"/>
        <v>0</v>
      </c>
    </row>
    <row r="380" spans="1:7" x14ac:dyDescent="0.3">
      <c r="A380" s="1">
        <f t="shared" ca="1" si="17"/>
        <v>0</v>
      </c>
      <c r="G380" s="1">
        <f t="shared" ca="1" si="16"/>
        <v>0</v>
      </c>
    </row>
    <row r="381" spans="1:7" x14ac:dyDescent="0.3">
      <c r="A381" s="1">
        <f t="shared" ca="1" si="17"/>
        <v>0</v>
      </c>
      <c r="G381" s="1">
        <f t="shared" ca="1" si="16"/>
        <v>0</v>
      </c>
    </row>
    <row r="382" spans="1:7" x14ac:dyDescent="0.3">
      <c r="A382" s="1">
        <f t="shared" ca="1" si="17"/>
        <v>0</v>
      </c>
      <c r="G382" s="1">
        <f t="shared" ca="1" si="16"/>
        <v>0</v>
      </c>
    </row>
    <row r="383" spans="1:7" x14ac:dyDescent="0.3">
      <c r="A383" s="1">
        <f t="shared" ca="1" si="17"/>
        <v>0</v>
      </c>
      <c r="G383" s="1">
        <f t="shared" ref="G383:G446" ca="1" si="18">OFFSET($H383,0,LangOffset,1,1)</f>
        <v>0</v>
      </c>
    </row>
    <row r="384" spans="1:7" x14ac:dyDescent="0.3">
      <c r="A384" s="1">
        <f t="shared" ca="1" si="17"/>
        <v>0</v>
      </c>
      <c r="G384" s="1">
        <f t="shared" ca="1" si="18"/>
        <v>0</v>
      </c>
    </row>
    <row r="385" spans="1:7" x14ac:dyDescent="0.3">
      <c r="A385" s="1">
        <f t="shared" ca="1" si="17"/>
        <v>0</v>
      </c>
      <c r="G385" s="1">
        <f t="shared" ca="1" si="18"/>
        <v>0</v>
      </c>
    </row>
    <row r="386" spans="1:7" x14ac:dyDescent="0.3">
      <c r="A386" s="1">
        <f t="shared" ca="1" si="17"/>
        <v>0</v>
      </c>
      <c r="G386" s="1">
        <f t="shared" ca="1" si="18"/>
        <v>0</v>
      </c>
    </row>
    <row r="387" spans="1:7" x14ac:dyDescent="0.3">
      <c r="A387" s="1">
        <f t="shared" ca="1" si="17"/>
        <v>0</v>
      </c>
      <c r="G387" s="1">
        <f t="shared" ca="1" si="18"/>
        <v>0</v>
      </c>
    </row>
    <row r="388" spans="1:7" x14ac:dyDescent="0.3">
      <c r="A388" s="1">
        <f t="shared" ca="1" si="17"/>
        <v>0</v>
      </c>
      <c r="G388" s="1">
        <f t="shared" ca="1" si="18"/>
        <v>0</v>
      </c>
    </row>
    <row r="389" spans="1:7" x14ac:dyDescent="0.3">
      <c r="A389" s="1">
        <f t="shared" ca="1" si="17"/>
        <v>0</v>
      </c>
      <c r="G389" s="1">
        <f t="shared" ca="1" si="18"/>
        <v>0</v>
      </c>
    </row>
    <row r="390" spans="1:7" x14ac:dyDescent="0.3">
      <c r="A390" s="1">
        <f t="shared" ca="1" si="17"/>
        <v>0</v>
      </c>
      <c r="G390" s="1">
        <f t="shared" ca="1" si="18"/>
        <v>0</v>
      </c>
    </row>
    <row r="391" spans="1:7" x14ac:dyDescent="0.3">
      <c r="A391" s="1">
        <f t="shared" ca="1" si="17"/>
        <v>0</v>
      </c>
      <c r="G391" s="1">
        <f t="shared" ca="1" si="18"/>
        <v>0</v>
      </c>
    </row>
    <row r="392" spans="1:7" x14ac:dyDescent="0.3">
      <c r="A392" s="1">
        <f t="shared" ca="1" si="17"/>
        <v>0</v>
      </c>
      <c r="G392" s="1">
        <f t="shared" ca="1" si="18"/>
        <v>0</v>
      </c>
    </row>
    <row r="393" spans="1:7" x14ac:dyDescent="0.3">
      <c r="A393" s="1">
        <f t="shared" ca="1" si="17"/>
        <v>0</v>
      </c>
      <c r="G393" s="1">
        <f t="shared" ca="1" si="18"/>
        <v>0</v>
      </c>
    </row>
    <row r="394" spans="1:7" x14ac:dyDescent="0.3">
      <c r="A394" s="1">
        <f t="shared" ca="1" si="17"/>
        <v>0</v>
      </c>
      <c r="G394" s="1">
        <f t="shared" ca="1" si="18"/>
        <v>0</v>
      </c>
    </row>
    <row r="395" spans="1:7" x14ac:dyDescent="0.3">
      <c r="A395" s="1">
        <f t="shared" ca="1" si="17"/>
        <v>0</v>
      </c>
      <c r="G395" s="1">
        <f t="shared" ca="1" si="18"/>
        <v>0</v>
      </c>
    </row>
    <row r="396" spans="1:7" x14ac:dyDescent="0.3">
      <c r="A396" s="1">
        <f t="shared" ca="1" si="17"/>
        <v>0</v>
      </c>
      <c r="G396" s="1">
        <f t="shared" ca="1" si="18"/>
        <v>0</v>
      </c>
    </row>
    <row r="397" spans="1:7" x14ac:dyDescent="0.3">
      <c r="A397" s="1">
        <f t="shared" ca="1" si="17"/>
        <v>0</v>
      </c>
      <c r="G397" s="1">
        <f t="shared" ca="1" si="18"/>
        <v>0</v>
      </c>
    </row>
    <row r="398" spans="1:7" x14ac:dyDescent="0.3">
      <c r="A398" s="1">
        <f t="shared" ca="1" si="17"/>
        <v>0</v>
      </c>
      <c r="G398" s="1">
        <f t="shared" ca="1" si="18"/>
        <v>0</v>
      </c>
    </row>
    <row r="399" spans="1:7" x14ac:dyDescent="0.3">
      <c r="A399" s="1">
        <f t="shared" ca="1" si="17"/>
        <v>0</v>
      </c>
      <c r="G399" s="1">
        <f t="shared" ca="1" si="18"/>
        <v>0</v>
      </c>
    </row>
    <row r="400" spans="1:7" x14ac:dyDescent="0.3">
      <c r="A400" s="1">
        <f t="shared" ca="1" si="17"/>
        <v>0</v>
      </c>
      <c r="G400" s="1">
        <f t="shared" ca="1" si="18"/>
        <v>0</v>
      </c>
    </row>
    <row r="401" spans="1:7" x14ac:dyDescent="0.3">
      <c r="A401" s="1">
        <f t="shared" ca="1" si="17"/>
        <v>0</v>
      </c>
      <c r="G401" s="1">
        <f t="shared" ca="1" si="18"/>
        <v>0</v>
      </c>
    </row>
    <row r="402" spans="1:7" x14ac:dyDescent="0.3">
      <c r="A402" s="1">
        <f t="shared" ca="1" si="17"/>
        <v>0</v>
      </c>
      <c r="G402" s="1">
        <f t="shared" ca="1" si="18"/>
        <v>0</v>
      </c>
    </row>
    <row r="403" spans="1:7" x14ac:dyDescent="0.3">
      <c r="A403" s="1">
        <f t="shared" ca="1" si="17"/>
        <v>0</v>
      </c>
      <c r="G403" s="1">
        <f t="shared" ca="1" si="18"/>
        <v>0</v>
      </c>
    </row>
    <row r="404" spans="1:7" x14ac:dyDescent="0.3">
      <c r="A404" s="1">
        <f t="shared" ca="1" si="17"/>
        <v>0</v>
      </c>
      <c r="G404" s="1">
        <f t="shared" ca="1" si="18"/>
        <v>0</v>
      </c>
    </row>
    <row r="405" spans="1:7" x14ac:dyDescent="0.3">
      <c r="A405" s="1">
        <f t="shared" ca="1" si="17"/>
        <v>0</v>
      </c>
      <c r="G405" s="1">
        <f t="shared" ca="1" si="18"/>
        <v>0</v>
      </c>
    </row>
    <row r="406" spans="1:7" x14ac:dyDescent="0.3">
      <c r="A406" s="1">
        <f t="shared" ca="1" si="17"/>
        <v>0</v>
      </c>
      <c r="G406" s="1">
        <f t="shared" ca="1" si="18"/>
        <v>0</v>
      </c>
    </row>
    <row r="407" spans="1:7" x14ac:dyDescent="0.3">
      <c r="A407" s="1">
        <f t="shared" ca="1" si="17"/>
        <v>0</v>
      </c>
      <c r="G407" s="1">
        <f t="shared" ca="1" si="18"/>
        <v>0</v>
      </c>
    </row>
    <row r="408" spans="1:7" x14ac:dyDescent="0.3">
      <c r="A408" s="1">
        <f t="shared" ca="1" si="17"/>
        <v>0</v>
      </c>
      <c r="G408" s="1">
        <f t="shared" ca="1" si="18"/>
        <v>0</v>
      </c>
    </row>
    <row r="409" spans="1:7" x14ac:dyDescent="0.3">
      <c r="A409" s="1">
        <f t="shared" ca="1" si="17"/>
        <v>0</v>
      </c>
      <c r="G409" s="1">
        <f t="shared" ca="1" si="18"/>
        <v>0</v>
      </c>
    </row>
    <row r="410" spans="1:7" x14ac:dyDescent="0.3">
      <c r="A410" s="1">
        <f t="shared" ca="1" si="17"/>
        <v>0</v>
      </c>
      <c r="G410" s="1">
        <f t="shared" ca="1" si="18"/>
        <v>0</v>
      </c>
    </row>
    <row r="411" spans="1:7" x14ac:dyDescent="0.3">
      <c r="A411" s="1">
        <f t="shared" ca="1" si="17"/>
        <v>0</v>
      </c>
      <c r="G411" s="1">
        <f t="shared" ca="1" si="18"/>
        <v>0</v>
      </c>
    </row>
    <row r="412" spans="1:7" x14ac:dyDescent="0.3">
      <c r="A412" s="1">
        <f t="shared" ca="1" si="17"/>
        <v>0</v>
      </c>
      <c r="G412" s="1">
        <f t="shared" ca="1" si="18"/>
        <v>0</v>
      </c>
    </row>
    <row r="413" spans="1:7" x14ac:dyDescent="0.3">
      <c r="A413" s="1">
        <f t="shared" ca="1" si="17"/>
        <v>0</v>
      </c>
      <c r="G413" s="1">
        <f t="shared" ca="1" si="18"/>
        <v>0</v>
      </c>
    </row>
    <row r="414" spans="1:7" x14ac:dyDescent="0.3">
      <c r="A414" s="1">
        <f t="shared" ref="A414:A477" ca="1" si="19">OFFSET($B414,0,LangOffset,1,1)</f>
        <v>0</v>
      </c>
      <c r="G414" s="1">
        <f t="shared" ca="1" si="18"/>
        <v>0</v>
      </c>
    </row>
    <row r="415" spans="1:7" x14ac:dyDescent="0.3">
      <c r="A415" s="1">
        <f t="shared" ca="1" si="19"/>
        <v>0</v>
      </c>
      <c r="G415" s="1">
        <f t="shared" ca="1" si="18"/>
        <v>0</v>
      </c>
    </row>
    <row r="416" spans="1:7" x14ac:dyDescent="0.3">
      <c r="A416" s="1">
        <f t="shared" ca="1" si="19"/>
        <v>0</v>
      </c>
      <c r="G416" s="1">
        <f t="shared" ca="1" si="18"/>
        <v>0</v>
      </c>
    </row>
    <row r="417" spans="1:7" x14ac:dyDescent="0.3">
      <c r="A417" s="1">
        <f t="shared" ca="1" si="19"/>
        <v>0</v>
      </c>
      <c r="G417" s="1">
        <f t="shared" ca="1" si="18"/>
        <v>0</v>
      </c>
    </row>
    <row r="418" spans="1:7" x14ac:dyDescent="0.3">
      <c r="A418" s="1">
        <f t="shared" ca="1" si="19"/>
        <v>0</v>
      </c>
      <c r="G418" s="1">
        <f t="shared" ca="1" si="18"/>
        <v>0</v>
      </c>
    </row>
    <row r="419" spans="1:7" x14ac:dyDescent="0.3">
      <c r="A419" s="1">
        <f t="shared" ca="1" si="19"/>
        <v>0</v>
      </c>
      <c r="G419" s="1">
        <f t="shared" ca="1" si="18"/>
        <v>0</v>
      </c>
    </row>
    <row r="420" spans="1:7" x14ac:dyDescent="0.3">
      <c r="A420" s="1">
        <f t="shared" ca="1" si="19"/>
        <v>0</v>
      </c>
      <c r="G420" s="1">
        <f t="shared" ca="1" si="18"/>
        <v>0</v>
      </c>
    </row>
    <row r="421" spans="1:7" x14ac:dyDescent="0.3">
      <c r="A421" s="1">
        <f t="shared" ca="1" si="19"/>
        <v>0</v>
      </c>
      <c r="G421" s="1">
        <f t="shared" ca="1" si="18"/>
        <v>0</v>
      </c>
    </row>
    <row r="422" spans="1:7" x14ac:dyDescent="0.3">
      <c r="A422" s="1">
        <f t="shared" ca="1" si="19"/>
        <v>0</v>
      </c>
      <c r="G422" s="1">
        <f t="shared" ca="1" si="18"/>
        <v>0</v>
      </c>
    </row>
    <row r="423" spans="1:7" x14ac:dyDescent="0.3">
      <c r="A423" s="1">
        <f t="shared" ca="1" si="19"/>
        <v>0</v>
      </c>
      <c r="G423" s="1">
        <f t="shared" ca="1" si="18"/>
        <v>0</v>
      </c>
    </row>
    <row r="424" spans="1:7" x14ac:dyDescent="0.3">
      <c r="A424" s="1">
        <f t="shared" ca="1" si="19"/>
        <v>0</v>
      </c>
      <c r="G424" s="1">
        <f t="shared" ca="1" si="18"/>
        <v>0</v>
      </c>
    </row>
    <row r="425" spans="1:7" x14ac:dyDescent="0.3">
      <c r="A425" s="1">
        <f t="shared" ca="1" si="19"/>
        <v>0</v>
      </c>
      <c r="G425" s="1">
        <f t="shared" ca="1" si="18"/>
        <v>0</v>
      </c>
    </row>
    <row r="426" spans="1:7" x14ac:dyDescent="0.3">
      <c r="A426" s="1">
        <f t="shared" ca="1" si="19"/>
        <v>0</v>
      </c>
      <c r="G426" s="1">
        <f t="shared" ca="1" si="18"/>
        <v>0</v>
      </c>
    </row>
    <row r="427" spans="1:7" x14ac:dyDescent="0.3">
      <c r="A427" s="1">
        <f t="shared" ca="1" si="19"/>
        <v>0</v>
      </c>
      <c r="G427" s="1">
        <f t="shared" ca="1" si="18"/>
        <v>0</v>
      </c>
    </row>
    <row r="428" spans="1:7" x14ac:dyDescent="0.3">
      <c r="A428" s="1">
        <f t="shared" ca="1" si="19"/>
        <v>0</v>
      </c>
      <c r="G428" s="1">
        <f t="shared" ca="1" si="18"/>
        <v>0</v>
      </c>
    </row>
    <row r="429" spans="1:7" x14ac:dyDescent="0.3">
      <c r="A429" s="1">
        <f t="shared" ca="1" si="19"/>
        <v>0</v>
      </c>
      <c r="G429" s="1">
        <f t="shared" ca="1" si="18"/>
        <v>0</v>
      </c>
    </row>
    <row r="430" spans="1:7" x14ac:dyDescent="0.3">
      <c r="A430" s="1">
        <f t="shared" ca="1" si="19"/>
        <v>0</v>
      </c>
      <c r="G430" s="1">
        <f t="shared" ca="1" si="18"/>
        <v>0</v>
      </c>
    </row>
    <row r="431" spans="1:7" x14ac:dyDescent="0.3">
      <c r="A431" s="1">
        <f t="shared" ca="1" si="19"/>
        <v>0</v>
      </c>
      <c r="G431" s="1">
        <f t="shared" ca="1" si="18"/>
        <v>0</v>
      </c>
    </row>
    <row r="432" spans="1:7" x14ac:dyDescent="0.3">
      <c r="A432" s="1">
        <f t="shared" ca="1" si="19"/>
        <v>0</v>
      </c>
      <c r="G432" s="1">
        <f t="shared" ca="1" si="18"/>
        <v>0</v>
      </c>
    </row>
    <row r="433" spans="1:7" x14ac:dyDescent="0.3">
      <c r="A433" s="1">
        <f t="shared" ca="1" si="19"/>
        <v>0</v>
      </c>
      <c r="G433" s="1">
        <f t="shared" ca="1" si="18"/>
        <v>0</v>
      </c>
    </row>
    <row r="434" spans="1:7" x14ac:dyDescent="0.3">
      <c r="A434" s="1">
        <f t="shared" ca="1" si="19"/>
        <v>0</v>
      </c>
      <c r="G434" s="1">
        <f t="shared" ca="1" si="18"/>
        <v>0</v>
      </c>
    </row>
    <row r="435" spans="1:7" x14ac:dyDescent="0.3">
      <c r="A435" s="1">
        <f t="shared" ca="1" si="19"/>
        <v>0</v>
      </c>
      <c r="G435" s="1">
        <f t="shared" ca="1" si="18"/>
        <v>0</v>
      </c>
    </row>
    <row r="436" spans="1:7" x14ac:dyDescent="0.3">
      <c r="A436" s="1">
        <f t="shared" ca="1" si="19"/>
        <v>0</v>
      </c>
      <c r="G436" s="1">
        <f t="shared" ca="1" si="18"/>
        <v>0</v>
      </c>
    </row>
    <row r="437" spans="1:7" x14ac:dyDescent="0.3">
      <c r="A437" s="1">
        <f t="shared" ca="1" si="19"/>
        <v>0</v>
      </c>
      <c r="G437" s="1">
        <f t="shared" ca="1" si="18"/>
        <v>0</v>
      </c>
    </row>
    <row r="438" spans="1:7" x14ac:dyDescent="0.3">
      <c r="A438" s="1">
        <f t="shared" ca="1" si="19"/>
        <v>0</v>
      </c>
      <c r="G438" s="1">
        <f t="shared" ca="1" si="18"/>
        <v>0</v>
      </c>
    </row>
    <row r="439" spans="1:7" x14ac:dyDescent="0.3">
      <c r="A439" s="1">
        <f t="shared" ca="1" si="19"/>
        <v>0</v>
      </c>
      <c r="G439" s="1">
        <f t="shared" ca="1" si="18"/>
        <v>0</v>
      </c>
    </row>
    <row r="440" spans="1:7" x14ac:dyDescent="0.3">
      <c r="A440" s="1">
        <f t="shared" ca="1" si="19"/>
        <v>0</v>
      </c>
      <c r="G440" s="1">
        <f t="shared" ca="1" si="18"/>
        <v>0</v>
      </c>
    </row>
    <row r="441" spans="1:7" x14ac:dyDescent="0.3">
      <c r="A441" s="1">
        <f t="shared" ca="1" si="19"/>
        <v>0</v>
      </c>
      <c r="G441" s="1">
        <f t="shared" ca="1" si="18"/>
        <v>0</v>
      </c>
    </row>
    <row r="442" spans="1:7" x14ac:dyDescent="0.3">
      <c r="A442" s="1">
        <f t="shared" ca="1" si="19"/>
        <v>0</v>
      </c>
      <c r="G442" s="1">
        <f t="shared" ca="1" si="18"/>
        <v>0</v>
      </c>
    </row>
    <row r="443" spans="1:7" x14ac:dyDescent="0.3">
      <c r="A443" s="1">
        <f t="shared" ca="1" si="19"/>
        <v>0</v>
      </c>
      <c r="G443" s="1">
        <f t="shared" ca="1" si="18"/>
        <v>0</v>
      </c>
    </row>
    <row r="444" spans="1:7" x14ac:dyDescent="0.3">
      <c r="A444" s="1">
        <f t="shared" ca="1" si="19"/>
        <v>0</v>
      </c>
      <c r="G444" s="1">
        <f t="shared" ca="1" si="18"/>
        <v>0</v>
      </c>
    </row>
    <row r="445" spans="1:7" x14ac:dyDescent="0.3">
      <c r="A445" s="1">
        <f t="shared" ca="1" si="19"/>
        <v>0</v>
      </c>
      <c r="G445" s="1">
        <f t="shared" ca="1" si="18"/>
        <v>0</v>
      </c>
    </row>
    <row r="446" spans="1:7" x14ac:dyDescent="0.3">
      <c r="A446" s="1">
        <f t="shared" ca="1" si="19"/>
        <v>0</v>
      </c>
      <c r="G446" s="1">
        <f t="shared" ca="1" si="18"/>
        <v>0</v>
      </c>
    </row>
    <row r="447" spans="1:7" x14ac:dyDescent="0.3">
      <c r="A447" s="1">
        <f t="shared" ca="1" si="19"/>
        <v>0</v>
      </c>
      <c r="G447" s="1">
        <f t="shared" ref="G447:G496" ca="1" si="20">OFFSET($H447,0,LangOffset,1,1)</f>
        <v>0</v>
      </c>
    </row>
    <row r="448" spans="1:7" x14ac:dyDescent="0.3">
      <c r="A448" s="1">
        <f t="shared" ca="1" si="19"/>
        <v>0</v>
      </c>
      <c r="G448" s="1">
        <f t="shared" ca="1" si="20"/>
        <v>0</v>
      </c>
    </row>
    <row r="449" spans="1:7" x14ac:dyDescent="0.3">
      <c r="A449" s="1">
        <f t="shared" ca="1" si="19"/>
        <v>0</v>
      </c>
      <c r="G449" s="1">
        <f t="shared" ca="1" si="20"/>
        <v>0</v>
      </c>
    </row>
    <row r="450" spans="1:7" x14ac:dyDescent="0.3">
      <c r="A450" s="1">
        <f t="shared" ca="1" si="19"/>
        <v>0</v>
      </c>
      <c r="G450" s="1">
        <f t="shared" ca="1" si="20"/>
        <v>0</v>
      </c>
    </row>
    <row r="451" spans="1:7" x14ac:dyDescent="0.3">
      <c r="A451" s="1">
        <f t="shared" ca="1" si="19"/>
        <v>0</v>
      </c>
      <c r="G451" s="1">
        <f t="shared" ca="1" si="20"/>
        <v>0</v>
      </c>
    </row>
    <row r="452" spans="1:7" x14ac:dyDescent="0.3">
      <c r="A452" s="1">
        <f t="shared" ca="1" si="19"/>
        <v>0</v>
      </c>
      <c r="G452" s="1">
        <f t="shared" ca="1" si="20"/>
        <v>0</v>
      </c>
    </row>
    <row r="453" spans="1:7" x14ac:dyDescent="0.3">
      <c r="A453" s="1">
        <f t="shared" ca="1" si="19"/>
        <v>0</v>
      </c>
      <c r="G453" s="1">
        <f t="shared" ca="1" si="20"/>
        <v>0</v>
      </c>
    </row>
    <row r="454" spans="1:7" x14ac:dyDescent="0.3">
      <c r="A454" s="1">
        <f t="shared" ca="1" si="19"/>
        <v>0</v>
      </c>
      <c r="G454" s="1">
        <f t="shared" ca="1" si="20"/>
        <v>0</v>
      </c>
    </row>
    <row r="455" spans="1:7" x14ac:dyDescent="0.3">
      <c r="A455" s="1">
        <f t="shared" ca="1" si="19"/>
        <v>0</v>
      </c>
      <c r="G455" s="1">
        <f t="shared" ca="1" si="20"/>
        <v>0</v>
      </c>
    </row>
    <row r="456" spans="1:7" x14ac:dyDescent="0.3">
      <c r="A456" s="1">
        <f t="shared" ca="1" si="19"/>
        <v>0</v>
      </c>
      <c r="G456" s="1">
        <f t="shared" ca="1" si="20"/>
        <v>0</v>
      </c>
    </row>
    <row r="457" spans="1:7" x14ac:dyDescent="0.3">
      <c r="A457" s="1">
        <f t="shared" ca="1" si="19"/>
        <v>0</v>
      </c>
      <c r="G457" s="1">
        <f t="shared" ca="1" si="20"/>
        <v>0</v>
      </c>
    </row>
    <row r="458" spans="1:7" x14ac:dyDescent="0.3">
      <c r="A458" s="1">
        <f t="shared" ca="1" si="19"/>
        <v>0</v>
      </c>
      <c r="G458" s="1">
        <f t="shared" ca="1" si="20"/>
        <v>0</v>
      </c>
    </row>
    <row r="459" spans="1:7" x14ac:dyDescent="0.3">
      <c r="A459" s="1">
        <f t="shared" ca="1" si="19"/>
        <v>0</v>
      </c>
      <c r="G459" s="1">
        <f t="shared" ca="1" si="20"/>
        <v>0</v>
      </c>
    </row>
    <row r="460" spans="1:7" x14ac:dyDescent="0.3">
      <c r="A460" s="1">
        <f t="shared" ca="1" si="19"/>
        <v>0</v>
      </c>
      <c r="G460" s="1">
        <f t="shared" ca="1" si="20"/>
        <v>0</v>
      </c>
    </row>
    <row r="461" spans="1:7" x14ac:dyDescent="0.3">
      <c r="A461" s="1">
        <f t="shared" ca="1" si="19"/>
        <v>0</v>
      </c>
      <c r="G461" s="1">
        <f t="shared" ca="1" si="20"/>
        <v>0</v>
      </c>
    </row>
    <row r="462" spans="1:7" x14ac:dyDescent="0.3">
      <c r="A462" s="1">
        <f t="shared" ca="1" si="19"/>
        <v>0</v>
      </c>
      <c r="G462" s="1">
        <f t="shared" ca="1" si="20"/>
        <v>0</v>
      </c>
    </row>
    <row r="463" spans="1:7" x14ac:dyDescent="0.3">
      <c r="A463" s="1">
        <f t="shared" ca="1" si="19"/>
        <v>0</v>
      </c>
      <c r="G463" s="1">
        <f t="shared" ca="1" si="20"/>
        <v>0</v>
      </c>
    </row>
    <row r="464" spans="1:7" x14ac:dyDescent="0.3">
      <c r="A464" s="1">
        <f t="shared" ca="1" si="19"/>
        <v>0</v>
      </c>
      <c r="G464" s="1">
        <f t="shared" ca="1" si="20"/>
        <v>0</v>
      </c>
    </row>
    <row r="465" spans="1:7" x14ac:dyDescent="0.3">
      <c r="A465" s="1">
        <f t="shared" ca="1" si="19"/>
        <v>0</v>
      </c>
      <c r="G465" s="1">
        <f t="shared" ca="1" si="20"/>
        <v>0</v>
      </c>
    </row>
    <row r="466" spans="1:7" x14ac:dyDescent="0.3">
      <c r="A466" s="1">
        <f t="shared" ca="1" si="19"/>
        <v>0</v>
      </c>
      <c r="G466" s="1">
        <f t="shared" ca="1" si="20"/>
        <v>0</v>
      </c>
    </row>
    <row r="467" spans="1:7" x14ac:dyDescent="0.3">
      <c r="A467" s="1">
        <f t="shared" ca="1" si="19"/>
        <v>0</v>
      </c>
      <c r="G467" s="1">
        <f t="shared" ca="1" si="20"/>
        <v>0</v>
      </c>
    </row>
    <row r="468" spans="1:7" x14ac:dyDescent="0.3">
      <c r="A468" s="1">
        <f t="shared" ca="1" si="19"/>
        <v>0</v>
      </c>
      <c r="G468" s="1">
        <f t="shared" ca="1" si="20"/>
        <v>0</v>
      </c>
    </row>
    <row r="469" spans="1:7" x14ac:dyDescent="0.3">
      <c r="A469" s="1">
        <f t="shared" ca="1" si="19"/>
        <v>0</v>
      </c>
      <c r="G469" s="1">
        <f t="shared" ca="1" si="20"/>
        <v>0</v>
      </c>
    </row>
    <row r="470" spans="1:7" x14ac:dyDescent="0.3">
      <c r="A470" s="1">
        <f t="shared" ca="1" si="19"/>
        <v>0</v>
      </c>
      <c r="G470" s="1">
        <f t="shared" ca="1" si="20"/>
        <v>0</v>
      </c>
    </row>
    <row r="471" spans="1:7" x14ac:dyDescent="0.3">
      <c r="A471" s="1">
        <f t="shared" ca="1" si="19"/>
        <v>0</v>
      </c>
      <c r="G471" s="1">
        <f t="shared" ca="1" si="20"/>
        <v>0</v>
      </c>
    </row>
    <row r="472" spans="1:7" x14ac:dyDescent="0.3">
      <c r="A472" s="1">
        <f t="shared" ca="1" si="19"/>
        <v>0</v>
      </c>
      <c r="G472" s="1">
        <f t="shared" ca="1" si="20"/>
        <v>0</v>
      </c>
    </row>
    <row r="473" spans="1:7" x14ac:dyDescent="0.3">
      <c r="A473" s="1">
        <f t="shared" ca="1" si="19"/>
        <v>0</v>
      </c>
      <c r="G473" s="1">
        <f t="shared" ca="1" si="20"/>
        <v>0</v>
      </c>
    </row>
    <row r="474" spans="1:7" x14ac:dyDescent="0.3">
      <c r="A474" s="1">
        <f t="shared" ca="1" si="19"/>
        <v>0</v>
      </c>
      <c r="G474" s="1">
        <f t="shared" ca="1" si="20"/>
        <v>0</v>
      </c>
    </row>
    <row r="475" spans="1:7" x14ac:dyDescent="0.3">
      <c r="A475" s="1">
        <f t="shared" ca="1" si="19"/>
        <v>0</v>
      </c>
      <c r="G475" s="1">
        <f t="shared" ca="1" si="20"/>
        <v>0</v>
      </c>
    </row>
    <row r="476" spans="1:7" x14ac:dyDescent="0.3">
      <c r="A476" s="1">
        <f t="shared" ca="1" si="19"/>
        <v>0</v>
      </c>
      <c r="G476" s="1">
        <f t="shared" ca="1" si="20"/>
        <v>0</v>
      </c>
    </row>
    <row r="477" spans="1:7" x14ac:dyDescent="0.3">
      <c r="A477" s="1">
        <f t="shared" ca="1" si="19"/>
        <v>0</v>
      </c>
      <c r="G477" s="1">
        <f t="shared" ca="1" si="20"/>
        <v>0</v>
      </c>
    </row>
    <row r="478" spans="1:7" x14ac:dyDescent="0.3">
      <c r="A478" s="1">
        <f t="shared" ref="A478:A492" ca="1" si="21">OFFSET($B478,0,LangOffset,1,1)</f>
        <v>0</v>
      </c>
      <c r="G478" s="1">
        <f t="shared" ca="1" si="20"/>
        <v>0</v>
      </c>
    </row>
    <row r="479" spans="1:7" x14ac:dyDescent="0.3">
      <c r="A479" s="1">
        <f t="shared" ca="1" si="21"/>
        <v>0</v>
      </c>
      <c r="G479" s="1">
        <f t="shared" ca="1" si="20"/>
        <v>0</v>
      </c>
    </row>
    <row r="480" spans="1:7" x14ac:dyDescent="0.3">
      <c r="A480" s="1">
        <f t="shared" ca="1" si="21"/>
        <v>0</v>
      </c>
      <c r="G480" s="1">
        <f t="shared" ca="1" si="20"/>
        <v>0</v>
      </c>
    </row>
    <row r="481" spans="1:7" x14ac:dyDescent="0.3">
      <c r="A481" s="1">
        <f t="shared" ca="1" si="21"/>
        <v>0</v>
      </c>
      <c r="G481" s="1">
        <f t="shared" ca="1" si="20"/>
        <v>0</v>
      </c>
    </row>
    <row r="482" spans="1:7" x14ac:dyDescent="0.3">
      <c r="A482" s="1">
        <f t="shared" ca="1" si="21"/>
        <v>0</v>
      </c>
      <c r="G482" s="1">
        <f t="shared" ca="1" si="20"/>
        <v>0</v>
      </c>
    </row>
    <row r="483" spans="1:7" x14ac:dyDescent="0.3">
      <c r="A483" s="1">
        <f t="shared" ca="1" si="21"/>
        <v>0</v>
      </c>
      <c r="G483" s="1">
        <f t="shared" ca="1" si="20"/>
        <v>0</v>
      </c>
    </row>
    <row r="484" spans="1:7" x14ac:dyDescent="0.3">
      <c r="A484" s="1">
        <f t="shared" ca="1" si="21"/>
        <v>0</v>
      </c>
      <c r="G484" s="1">
        <f t="shared" ca="1" si="20"/>
        <v>0</v>
      </c>
    </row>
    <row r="485" spans="1:7" x14ac:dyDescent="0.3">
      <c r="A485" s="1">
        <f t="shared" ca="1" si="21"/>
        <v>0</v>
      </c>
      <c r="G485" s="1">
        <f t="shared" ca="1" si="20"/>
        <v>0</v>
      </c>
    </row>
    <row r="486" spans="1:7" x14ac:dyDescent="0.3">
      <c r="A486" s="1">
        <f t="shared" ca="1" si="21"/>
        <v>0</v>
      </c>
      <c r="G486" s="1">
        <f t="shared" ca="1" si="20"/>
        <v>0</v>
      </c>
    </row>
    <row r="487" spans="1:7" x14ac:dyDescent="0.3">
      <c r="A487" s="1">
        <f t="shared" ca="1" si="21"/>
        <v>0</v>
      </c>
      <c r="G487" s="1">
        <f t="shared" ca="1" si="20"/>
        <v>0</v>
      </c>
    </row>
    <row r="488" spans="1:7" x14ac:dyDescent="0.3">
      <c r="A488" s="1">
        <f t="shared" ca="1" si="21"/>
        <v>0</v>
      </c>
      <c r="G488" s="1">
        <f t="shared" ca="1" si="20"/>
        <v>0</v>
      </c>
    </row>
    <row r="489" spans="1:7" x14ac:dyDescent="0.3">
      <c r="A489" s="1">
        <f t="shared" ca="1" si="21"/>
        <v>0</v>
      </c>
      <c r="G489" s="1">
        <f t="shared" ca="1" si="20"/>
        <v>0</v>
      </c>
    </row>
    <row r="490" spans="1:7" x14ac:dyDescent="0.3">
      <c r="A490" s="1">
        <f t="shared" ca="1" si="21"/>
        <v>0</v>
      </c>
      <c r="G490" s="1">
        <f t="shared" ca="1" si="20"/>
        <v>0</v>
      </c>
    </row>
    <row r="491" spans="1:7" x14ac:dyDescent="0.3">
      <c r="A491" s="1">
        <f t="shared" ca="1" si="21"/>
        <v>0</v>
      </c>
      <c r="G491" s="1">
        <f t="shared" ca="1" si="20"/>
        <v>0</v>
      </c>
    </row>
    <row r="492" spans="1:7" x14ac:dyDescent="0.3">
      <c r="A492" s="1">
        <f t="shared" ca="1" si="21"/>
        <v>0</v>
      </c>
      <c r="G492" s="1">
        <f t="shared" ca="1" si="20"/>
        <v>0</v>
      </c>
    </row>
    <row r="493" spans="1:7" x14ac:dyDescent="0.3">
      <c r="G493" s="1">
        <f t="shared" ca="1" si="20"/>
        <v>0</v>
      </c>
    </row>
    <row r="494" spans="1:7" x14ac:dyDescent="0.3">
      <c r="G494" s="1">
        <f t="shared" ca="1" si="20"/>
        <v>0</v>
      </c>
    </row>
    <row r="495" spans="1:7" x14ac:dyDescent="0.3">
      <c r="G495" s="1">
        <f t="shared" ca="1" si="20"/>
        <v>0</v>
      </c>
    </row>
    <row r="496" spans="1:7" x14ac:dyDescent="0.3">
      <c r="G496" s="1">
        <f t="shared" ca="1" si="20"/>
        <v>0</v>
      </c>
    </row>
  </sheetData>
  <sheetProtection algorithmName="SHA-512" hashValue="bfrv6aXpTRbZD8SINiAcLpDstMB4YTwDTg1+pQFUShcy5fWU2VHrHhmnF4LuytTi8MKwIt9VfOmzWLx/amJfuA==" saltValue="F8xYfETS7Iumga4vdVnQKg==" spinCount="100000" sheet="1" objects="1" scenarios="1"/>
  <customSheetViews>
    <customSheetView guid="{8A762DD9-6125-4177-AA9B-79E8D68448DE}" topLeftCell="C7">
      <selection activeCell="G47" sqref="G47"/>
      <pageMargins left="0.7" right="0.7" top="0.75" bottom="0.75" header="0.3" footer="0.3"/>
      <pageSetup paperSize="9" orientation="portrait"/>
    </customSheetView>
    <customSheetView guid="{5D020AB2-0A97-4230-BF83-062EE6184162}" topLeftCell="C17">
      <selection activeCell="H48" sqref="H48"/>
      <pageMargins left="0.7" right="0.7" top="0.75" bottom="0.75" header="0.3" footer="0.3"/>
      <pageSetup paperSize="9" orientation="portrait"/>
    </customSheetView>
    <customSheetView guid="{DCBE10EC-8F38-2F45-867C-33FA420E36B5}">
      <selection activeCell="G12" sqref="G12"/>
      <pageMargins left="0.7" right="0.7" top="0.75" bottom="0.75" header="0.3" footer="0.3"/>
      <pageSetup paperSize="9" orientation="portrait"/>
    </customSheetView>
    <customSheetView guid="{CD09CE3E-58EC-4EDC-BE6A-B9CFB40E5B97}">
      <selection activeCell="C1" sqref="C1"/>
      <pageMargins left="0.7" right="0.7" top="0.75" bottom="0.75" header="0.3" footer="0.3"/>
      <pageSetup paperSize="9" orientation="portrait"/>
    </customSheetView>
  </customSheetView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AC271"/>
  <sheetViews>
    <sheetView zoomScale="60" zoomScaleNormal="60" workbookViewId="0">
      <selection activeCell="AE40" sqref="AE40"/>
    </sheetView>
  </sheetViews>
  <sheetFormatPr defaultColWidth="9" defaultRowHeight="14.5" x14ac:dyDescent="0.35"/>
  <cols>
    <col min="1" max="1" width="22.08203125" style="21" customWidth="1"/>
    <col min="2" max="2" width="19.33203125" style="21" customWidth="1"/>
    <col min="3" max="3" width="66.08203125" style="21" customWidth="1"/>
    <col min="4" max="5" width="55" style="21" customWidth="1"/>
    <col min="6" max="6" width="9" style="21" customWidth="1"/>
    <col min="7" max="7" width="45.58203125" style="21" customWidth="1"/>
    <col min="8" max="9" width="45.08203125" style="21" customWidth="1"/>
    <col min="10" max="11" width="9" style="21"/>
    <col min="17" max="18" width="9" style="21"/>
    <col min="24" max="26" width="9" style="21"/>
    <col min="27" max="27" width="10.5" style="21" customWidth="1"/>
    <col min="28" max="16384" width="9" style="21"/>
  </cols>
  <sheetData>
    <row r="1" spans="1:29" x14ac:dyDescent="0.35">
      <c r="C1" s="22" t="s">
        <v>35</v>
      </c>
      <c r="M1" s="26" t="s">
        <v>237</v>
      </c>
      <c r="T1" s="26" t="s">
        <v>34</v>
      </c>
      <c r="Z1"/>
      <c r="AA1" s="26" t="s">
        <v>33</v>
      </c>
      <c r="AB1"/>
      <c r="AC1"/>
    </row>
    <row r="2" spans="1:29" x14ac:dyDescent="0.35">
      <c r="A2" s="27" t="s">
        <v>17</v>
      </c>
      <c r="B2" s="32" t="s">
        <v>17</v>
      </c>
      <c r="C2" s="27" t="s">
        <v>13</v>
      </c>
      <c r="D2" s="27" t="s">
        <v>18</v>
      </c>
      <c r="E2" s="27" t="s">
        <v>15</v>
      </c>
      <c r="F2" s="28"/>
      <c r="G2" s="32" t="s">
        <v>13</v>
      </c>
      <c r="H2" s="32" t="s">
        <v>18</v>
      </c>
      <c r="I2" s="32" t="s">
        <v>15</v>
      </c>
      <c r="J2" s="33"/>
      <c r="L2" s="27" t="s">
        <v>17</v>
      </c>
      <c r="M2" s="27" t="s">
        <v>13</v>
      </c>
      <c r="N2" s="27" t="s">
        <v>18</v>
      </c>
      <c r="O2" s="27" t="s">
        <v>15</v>
      </c>
      <c r="P2" s="28"/>
      <c r="S2" s="27" t="s">
        <v>17</v>
      </c>
      <c r="T2" s="27" t="s">
        <v>13</v>
      </c>
      <c r="U2" s="27" t="s">
        <v>18</v>
      </c>
      <c r="V2" s="27" t="s">
        <v>15</v>
      </c>
      <c r="W2" s="28"/>
      <c r="Z2" s="32" t="s">
        <v>17</v>
      </c>
      <c r="AA2" s="32" t="s">
        <v>13</v>
      </c>
      <c r="AB2" s="32" t="s">
        <v>18</v>
      </c>
      <c r="AC2" s="32" t="s">
        <v>15</v>
      </c>
    </row>
    <row r="3" spans="1:29" x14ac:dyDescent="0.35">
      <c r="A3" s="34" t="str">
        <f t="shared" ref="A3:A9" ca="1" si="0">OFFSET(C3,0,LangOffset,1,1)</f>
        <v>Please select…</v>
      </c>
      <c r="B3" s="34" t="str">
        <f t="shared" ref="B3:B10" ca="1" si="1">OFFSET(G3,0,LangOffset,1,1)</f>
        <v>Please select…</v>
      </c>
      <c r="C3" s="35" t="s">
        <v>36</v>
      </c>
      <c r="D3" s="53" t="s">
        <v>247</v>
      </c>
      <c r="E3" s="54" t="s">
        <v>276</v>
      </c>
      <c r="F3" s="54"/>
      <c r="G3" s="144" t="s">
        <v>36</v>
      </c>
      <c r="H3" s="53" t="s">
        <v>247</v>
      </c>
      <c r="I3" t="s">
        <v>276</v>
      </c>
      <c r="J3" s="53"/>
      <c r="L3" t="str">
        <f t="shared" ref="L3:L66" ca="1" si="2">OFFSET($M3,0,LangOffset,1,1)</f>
        <v>Please select your geography…</v>
      </c>
      <c r="M3" s="29" t="s">
        <v>238</v>
      </c>
      <c r="N3" s="29" t="s">
        <v>250</v>
      </c>
      <c r="O3" s="29" t="s">
        <v>279</v>
      </c>
      <c r="P3" s="29"/>
      <c r="S3" s="64" t="str">
        <f ca="1">OFFSET($T3,0,LangOffset,1,1)</f>
        <v>Please select…</v>
      </c>
      <c r="T3" s="29" t="s">
        <v>36</v>
      </c>
      <c r="U3" s="29" t="s">
        <v>247</v>
      </c>
      <c r="V3" s="29" t="s">
        <v>276</v>
      </c>
      <c r="W3" s="29"/>
      <c r="Z3" s="64" t="str">
        <f ca="1">OFFSET($AA3,0,LangOffset,1,1)</f>
        <v>Please select…</v>
      </c>
      <c r="AA3" s="29" t="s">
        <v>36</v>
      </c>
      <c r="AB3" s="29" t="s">
        <v>247</v>
      </c>
      <c r="AC3" s="29" t="s">
        <v>276</v>
      </c>
    </row>
    <row r="4" spans="1:29" x14ac:dyDescent="0.35">
      <c r="A4" s="34" t="str">
        <f t="shared" ca="1" si="0"/>
        <v>Coverage of remuneration costs</v>
      </c>
      <c r="B4" s="34" t="str">
        <f t="shared" ca="1" si="1"/>
        <v>Percentage of CHWs who are to be remunerated</v>
      </c>
      <c r="C4" s="71" t="s">
        <v>561</v>
      </c>
      <c r="D4" s="138" t="s">
        <v>826</v>
      </c>
      <c r="E4" s="137" t="s">
        <v>827</v>
      </c>
      <c r="F4" s="55"/>
      <c r="G4" s="76" t="s">
        <v>664</v>
      </c>
      <c r="H4" s="92" t="s">
        <v>1025</v>
      </c>
      <c r="I4" s="143" t="s">
        <v>1032</v>
      </c>
      <c r="J4" s="53"/>
      <c r="L4" t="str">
        <f t="shared" ca="1" si="2"/>
        <v>Afghanistan</v>
      </c>
      <c r="M4" s="59" t="s">
        <v>39</v>
      </c>
      <c r="N4" s="29" t="s">
        <v>39</v>
      </c>
      <c r="O4" t="s">
        <v>290</v>
      </c>
      <c r="S4" s="64" t="str">
        <f ca="1">OFFSET($T4,0,LangOffset,1,1)</f>
        <v>CCM</v>
      </c>
      <c r="T4" s="29" t="s">
        <v>239</v>
      </c>
      <c r="U4" s="29" t="s">
        <v>248</v>
      </c>
      <c r="V4" s="29" t="s">
        <v>277</v>
      </c>
      <c r="W4" s="29"/>
      <c r="Z4" s="64" t="str">
        <f ca="1">OFFSET($AA4,0,LangOffset,1,1)</f>
        <v>HIV</v>
      </c>
      <c r="AA4" s="70" t="s">
        <v>552</v>
      </c>
      <c r="AB4" s="96" t="s">
        <v>856</v>
      </c>
      <c r="AC4" s="96" t="s">
        <v>856</v>
      </c>
    </row>
    <row r="5" spans="1:29" ht="15" thickBot="1" x14ac:dyDescent="0.4">
      <c r="A5" s="34" t="str">
        <f t="shared" ca="1" si="0"/>
        <v>Coverage of competency-based pre-service training and certification costs</v>
      </c>
      <c r="B5" s="34" t="str">
        <f t="shared" ca="1" si="1"/>
        <v>Percentage of CHWs who are to receive competency-based pre-service training and certification</v>
      </c>
      <c r="C5" s="71" t="s">
        <v>560</v>
      </c>
      <c r="D5" s="138" t="s">
        <v>828</v>
      </c>
      <c r="E5" s="137" t="s">
        <v>1028</v>
      </c>
      <c r="F5" s="53"/>
      <c r="G5" s="73" t="s">
        <v>1057</v>
      </c>
      <c r="H5" s="92" t="s">
        <v>1064</v>
      </c>
      <c r="I5" s="137" t="s">
        <v>1037</v>
      </c>
      <c r="J5" s="53"/>
      <c r="L5" t="str">
        <f t="shared" ca="1" si="2"/>
        <v>Albania</v>
      </c>
      <c r="M5" s="59" t="s">
        <v>40</v>
      </c>
      <c r="N5" s="29" t="s">
        <v>291</v>
      </c>
      <c r="O5" t="s">
        <v>40</v>
      </c>
      <c r="S5" s="64" t="str">
        <f ca="1">OFFSET($T5,0,LangOffset,1,1)</f>
        <v>non-CCM</v>
      </c>
      <c r="T5" s="29" t="s">
        <v>240</v>
      </c>
      <c r="U5" s="29" t="s">
        <v>249</v>
      </c>
      <c r="V5" s="29" t="s">
        <v>278</v>
      </c>
      <c r="W5" s="29"/>
      <c r="Z5" s="64" t="str">
        <f ca="1">OFFSET($AA5,0,LangOffset,1,1)</f>
        <v>Tuberculosis</v>
      </c>
      <c r="AA5" s="70" t="s">
        <v>31</v>
      </c>
      <c r="AB5" s="96" t="s">
        <v>855</v>
      </c>
      <c r="AC5" s="96" t="s">
        <v>31</v>
      </c>
    </row>
    <row r="6" spans="1:29" ht="15" thickBot="1" x14ac:dyDescent="0.4">
      <c r="A6" s="34" t="str">
        <f t="shared" ca="1" si="0"/>
        <v>Coverage of competency-based in-service training costs</v>
      </c>
      <c r="B6" s="34" t="str">
        <f t="shared" ca="1" si="1"/>
        <v>Percentage of CHWs who are to receive competency-based in-service training</v>
      </c>
      <c r="C6" s="72" t="s">
        <v>559</v>
      </c>
      <c r="D6" s="139" t="s">
        <v>829</v>
      </c>
      <c r="E6" s="137" t="s">
        <v>830</v>
      </c>
      <c r="F6" s="53"/>
      <c r="G6" s="73" t="s">
        <v>1058</v>
      </c>
      <c r="H6" s="92" t="s">
        <v>1065</v>
      </c>
      <c r="I6" s="137" t="s">
        <v>1038</v>
      </c>
      <c r="J6" s="53"/>
      <c r="L6" t="str">
        <f t="shared" ca="1" si="2"/>
        <v>Algeria</v>
      </c>
      <c r="M6" s="59" t="s">
        <v>41</v>
      </c>
      <c r="N6" s="29" t="s">
        <v>292</v>
      </c>
      <c r="O6" t="s">
        <v>293</v>
      </c>
      <c r="S6" s="64" t="str">
        <f ca="1">OFFSET($T6,0,LangOffset,1,1)</f>
        <v>CLO</v>
      </c>
      <c r="T6" s="66" t="s">
        <v>555</v>
      </c>
      <c r="U6" s="136" t="s">
        <v>849</v>
      </c>
      <c r="V6" s="141" t="s">
        <v>850</v>
      </c>
      <c r="Z6" s="64" t="str">
        <f ca="1">OFFSET($AA6,0,LangOffset,1,1)</f>
        <v>Malaria</v>
      </c>
      <c r="AA6" s="70" t="s">
        <v>553</v>
      </c>
      <c r="AB6" s="97" t="s">
        <v>854</v>
      </c>
      <c r="AC6" s="97" t="s">
        <v>553</v>
      </c>
    </row>
    <row r="7" spans="1:29" ht="15" thickBot="1" x14ac:dyDescent="0.4">
      <c r="A7" s="34" t="str">
        <f t="shared" ca="1" si="0"/>
        <v>Coverage of supervision costs</v>
      </c>
      <c r="B7" s="34" t="str">
        <f t="shared" ca="1" si="1"/>
        <v>Percentage of CHWs who are to receive integrated supportive supervision</v>
      </c>
      <c r="C7" s="72" t="s">
        <v>606</v>
      </c>
      <c r="D7" s="140" t="s">
        <v>831</v>
      </c>
      <c r="E7" s="94" t="s">
        <v>832</v>
      </c>
      <c r="F7" s="60"/>
      <c r="G7" s="74" t="s">
        <v>1059</v>
      </c>
      <c r="H7" s="93" t="s">
        <v>1066</v>
      </c>
      <c r="I7" s="94" t="s">
        <v>1033</v>
      </c>
      <c r="J7" s="53"/>
      <c r="L7" t="str">
        <f t="shared" ca="1" si="2"/>
        <v>Andorra</v>
      </c>
      <c r="M7" s="59" t="s">
        <v>42</v>
      </c>
      <c r="N7" s="29" t="s">
        <v>294</v>
      </c>
      <c r="O7" t="s">
        <v>42</v>
      </c>
      <c r="S7" s="64" t="str">
        <f ca="1">OFFSET($T7,0,LangOffset,1,1)</f>
        <v>CBO</v>
      </c>
      <c r="T7" s="66" t="s">
        <v>556</v>
      </c>
      <c r="U7" s="135" t="s">
        <v>851</v>
      </c>
      <c r="V7" s="142" t="s">
        <v>1027</v>
      </c>
      <c r="Z7" s="64" t="str">
        <f ca="1">OFFSET($AA7,0,LangOffset,1,1)</f>
        <v>RSSH</v>
      </c>
      <c r="AA7" s="70" t="s">
        <v>554</v>
      </c>
      <c r="AB7" s="97" t="s">
        <v>853</v>
      </c>
      <c r="AC7" s="95" t="s">
        <v>852</v>
      </c>
    </row>
    <row r="8" spans="1:29" x14ac:dyDescent="0.35">
      <c r="A8" s="34" t="str">
        <f t="shared" ca="1" si="0"/>
        <v>Coverage of equipment costs</v>
      </c>
      <c r="B8" s="34" t="str">
        <f t="shared" ca="1" si="1"/>
        <v>Percentage of CHWs who are to be equipped</v>
      </c>
      <c r="C8" s="71" t="s">
        <v>564</v>
      </c>
      <c r="D8" s="138" t="s">
        <v>833</v>
      </c>
      <c r="E8" s="137" t="s">
        <v>834</v>
      </c>
      <c r="F8" s="53"/>
      <c r="G8" s="73" t="s">
        <v>1060</v>
      </c>
      <c r="H8" s="92" t="s">
        <v>1067</v>
      </c>
      <c r="I8" s="137" t="s">
        <v>1034</v>
      </c>
      <c r="J8" s="53"/>
      <c r="L8" t="str">
        <f t="shared" ca="1" si="2"/>
        <v>Angola</v>
      </c>
      <c r="M8" s="59" t="s">
        <v>43</v>
      </c>
      <c r="N8" s="29" t="s">
        <v>43</v>
      </c>
      <c r="O8" t="s">
        <v>43</v>
      </c>
    </row>
    <row r="9" spans="1:29" x14ac:dyDescent="0.35">
      <c r="A9" s="34" t="str">
        <f t="shared" ca="1" si="0"/>
        <v>Coverage of PPE costs</v>
      </c>
      <c r="B9" s="34" t="str">
        <f t="shared" ca="1" si="1"/>
        <v>Percentage of CHWs to be protected with PPE</v>
      </c>
      <c r="C9" s="72" t="s">
        <v>565</v>
      </c>
      <c r="D9" s="138" t="s">
        <v>844</v>
      </c>
      <c r="E9" s="137" t="s">
        <v>835</v>
      </c>
      <c r="F9" s="53"/>
      <c r="G9" s="73" t="s">
        <v>1061</v>
      </c>
      <c r="H9" s="92" t="s">
        <v>1068</v>
      </c>
      <c r="I9" s="137" t="s">
        <v>1035</v>
      </c>
      <c r="J9" s="53"/>
      <c r="L9" t="str">
        <f ca="1">OFFSET($M9,0,LangOffset,1,1)</f>
        <v>Antigua and Barbuda</v>
      </c>
      <c r="M9" s="59" t="s">
        <v>44</v>
      </c>
      <c r="N9" s="29" t="s">
        <v>295</v>
      </c>
      <c r="O9" t="s">
        <v>296</v>
      </c>
    </row>
    <row r="10" spans="1:29" x14ac:dyDescent="0.35">
      <c r="A10" s="34" t="str">
        <f t="shared" ref="A10:A15" ca="1" si="3">OFFSET(C10,0,LangOffset,1,1)</f>
        <v>Coverage of commodity costs</v>
      </c>
      <c r="B10" s="34" t="str">
        <f t="shared" ca="1" si="1"/>
        <v>Percentageof CHWs to be provided commodities (e.g., condoms, lubricant per the CHW package of services)</v>
      </c>
      <c r="C10" s="71" t="s">
        <v>607</v>
      </c>
      <c r="D10" s="139" t="s">
        <v>845</v>
      </c>
      <c r="E10" s="137" t="s">
        <v>836</v>
      </c>
      <c r="G10" s="71" t="s">
        <v>1069</v>
      </c>
      <c r="H10" s="137" t="s">
        <v>1073</v>
      </c>
      <c r="I10" s="137" t="s">
        <v>1074</v>
      </c>
      <c r="L10" t="str">
        <f t="shared" ca="1" si="2"/>
        <v>Argentina</v>
      </c>
      <c r="M10" s="59" t="s">
        <v>45</v>
      </c>
      <c r="N10" s="29" t="s">
        <v>297</v>
      </c>
      <c r="O10" t="s">
        <v>45</v>
      </c>
    </row>
    <row r="11" spans="1:29" x14ac:dyDescent="0.35">
      <c r="A11" s="34" t="str">
        <f t="shared" ca="1" si="3"/>
        <v>Coverage of referral / counter-referral costs</v>
      </c>
      <c r="B11" s="34" t="str">
        <f t="shared" ref="B11:B12" ca="1" si="4">OFFSET(G11,0,LangOffset,1,1)</f>
        <v>Percentage of CHWs to be supported for referral / counter-referral</v>
      </c>
      <c r="C11" s="71" t="s">
        <v>608</v>
      </c>
      <c r="D11" s="139" t="s">
        <v>837</v>
      </c>
      <c r="E11" s="137" t="s">
        <v>1029</v>
      </c>
      <c r="G11" s="72" t="s">
        <v>1062</v>
      </c>
      <c r="H11" s="137" t="s">
        <v>1026</v>
      </c>
      <c r="I11" s="137" t="s">
        <v>1036</v>
      </c>
      <c r="L11" t="str">
        <f t="shared" ca="1" si="2"/>
        <v>Armenia</v>
      </c>
      <c r="M11" s="59" t="s">
        <v>46</v>
      </c>
      <c r="N11" s="29" t="s">
        <v>298</v>
      </c>
      <c r="O11" t="s">
        <v>46</v>
      </c>
    </row>
    <row r="12" spans="1:29" x14ac:dyDescent="0.35">
      <c r="A12" s="34" t="str">
        <f t="shared" ca="1" si="3"/>
        <v>Coverage of health management information system, surveillance and M&amp;E costs</v>
      </c>
      <c r="B12" s="34" t="str">
        <f t="shared" ca="1" si="4"/>
        <v>Percentage of CHWs to be supported with Health management information system, surveillance and M&amp;E</v>
      </c>
      <c r="C12" s="77" t="s">
        <v>675</v>
      </c>
      <c r="D12" s="139" t="s">
        <v>838</v>
      </c>
      <c r="E12" s="137" t="s">
        <v>1031</v>
      </c>
      <c r="G12" s="71" t="s">
        <v>1063</v>
      </c>
      <c r="H12" s="137" t="s">
        <v>846</v>
      </c>
      <c r="I12" s="137" t="s">
        <v>1039</v>
      </c>
      <c r="L12" t="str">
        <f t="shared" ca="1" si="2"/>
        <v>Aruba</v>
      </c>
      <c r="M12" s="59" t="s">
        <v>47</v>
      </c>
      <c r="N12" s="29" t="s">
        <v>47</v>
      </c>
      <c r="O12" t="s">
        <v>47</v>
      </c>
    </row>
    <row r="13" spans="1:29" x14ac:dyDescent="0.35">
      <c r="A13" s="34" t="str">
        <f t="shared" ca="1" si="3"/>
        <v>Non-malaria iCCM commodities (first line antibiotics for simple pneumonia among children 2-59 months of age as part of iCCM)</v>
      </c>
      <c r="B13" s="34" t="str">
        <f t="shared" ref="B13:B14" ca="1" si="5">OFFSET(G13,0,LangOffset,1,1)</f>
        <v>Proportion of children 2-59 months with suspected pneumonia (fast breathing) that received first line antibiotic treatment in the community</v>
      </c>
      <c r="C13" s="75" t="s">
        <v>628</v>
      </c>
      <c r="D13" s="139" t="s">
        <v>839</v>
      </c>
      <c r="E13" s="137" t="s">
        <v>840</v>
      </c>
      <c r="G13" s="75" t="s">
        <v>627</v>
      </c>
      <c r="H13" s="137" t="s">
        <v>847</v>
      </c>
      <c r="I13" s="137" t="s">
        <v>848</v>
      </c>
      <c r="L13" t="str">
        <f t="shared" ca="1" si="2"/>
        <v>Australia</v>
      </c>
      <c r="M13" s="59" t="s">
        <v>48</v>
      </c>
      <c r="N13" s="29" t="s">
        <v>299</v>
      </c>
      <c r="O13" t="s">
        <v>48</v>
      </c>
    </row>
    <row r="14" spans="1:29" x14ac:dyDescent="0.35">
      <c r="A14" s="34" t="str">
        <f t="shared" ca="1" si="3"/>
        <v>CHW Programmatic Gap Table 11: non-malaria iCCM commodities (oral rehydration salts and zinc for treatment of diarrhea among children 2-59 months of age as part of iCCM)</v>
      </c>
      <c r="B14" s="34" t="str">
        <f t="shared" ca="1" si="5"/>
        <v>Proportion of children 2-59 months with diarrhea that received oral rehydration salts and zinc treatment in the community</v>
      </c>
      <c r="C14" s="77" t="s">
        <v>676</v>
      </c>
      <c r="D14" s="139" t="s">
        <v>841</v>
      </c>
      <c r="E14" s="137" t="s">
        <v>1030</v>
      </c>
      <c r="G14" s="72" t="s">
        <v>629</v>
      </c>
      <c r="H14" s="137" t="s">
        <v>760</v>
      </c>
      <c r="I14" s="137" t="s">
        <v>761</v>
      </c>
      <c r="L14" t="str">
        <f t="shared" ca="1" si="2"/>
        <v>Austria</v>
      </c>
      <c r="M14" s="59" t="s">
        <v>49</v>
      </c>
      <c r="N14" s="29" t="s">
        <v>300</v>
      </c>
      <c r="O14" t="s">
        <v>49</v>
      </c>
    </row>
    <row r="15" spans="1:29" x14ac:dyDescent="0.35">
      <c r="A15" s="34" t="str">
        <f t="shared" ca="1" si="3"/>
        <v>Malaria - Case management</v>
      </c>
      <c r="B15" s="34">
        <f t="shared" ref="B15" ca="1" si="6">OFFSET(G15,0,LangOffset,1,1)</f>
        <v>0</v>
      </c>
      <c r="C15" s="75" t="s">
        <v>635</v>
      </c>
      <c r="D15" s="139" t="s">
        <v>842</v>
      </c>
      <c r="E15" s="137" t="s">
        <v>843</v>
      </c>
      <c r="L15" t="str">
        <f t="shared" ca="1" si="2"/>
        <v>Azerbaijan</v>
      </c>
      <c r="M15" s="59" t="s">
        <v>50</v>
      </c>
      <c r="N15" s="29" t="s">
        <v>301</v>
      </c>
      <c r="O15" t="s">
        <v>302</v>
      </c>
    </row>
    <row r="16" spans="1:29" x14ac:dyDescent="0.35">
      <c r="L16" t="str">
        <f t="shared" ca="1" si="2"/>
        <v>Bahamas</v>
      </c>
      <c r="M16" s="59" t="s">
        <v>51</v>
      </c>
      <c r="N16" s="29" t="s">
        <v>51</v>
      </c>
      <c r="O16" t="s">
        <v>303</v>
      </c>
    </row>
    <row r="17" spans="3:15" x14ac:dyDescent="0.35">
      <c r="L17" t="str">
        <f t="shared" ca="1" si="2"/>
        <v>Bahrain</v>
      </c>
      <c r="M17" s="59" t="s">
        <v>52</v>
      </c>
      <c r="N17" s="29" t="s">
        <v>304</v>
      </c>
      <c r="O17" t="s">
        <v>305</v>
      </c>
    </row>
    <row r="18" spans="3:15" x14ac:dyDescent="0.35">
      <c r="L18" t="str">
        <f t="shared" ca="1" si="2"/>
        <v>Bangladesh</v>
      </c>
      <c r="M18" s="59" t="s">
        <v>53</v>
      </c>
      <c r="N18" s="29" t="s">
        <v>53</v>
      </c>
      <c r="O18" t="s">
        <v>53</v>
      </c>
    </row>
    <row r="19" spans="3:15" x14ac:dyDescent="0.35">
      <c r="L19" t="str">
        <f t="shared" ca="1" si="2"/>
        <v>Barbados</v>
      </c>
      <c r="M19" s="59" t="s">
        <v>54</v>
      </c>
      <c r="N19" s="29" t="s">
        <v>306</v>
      </c>
      <c r="O19" t="s">
        <v>54</v>
      </c>
    </row>
    <row r="20" spans="3:15" x14ac:dyDescent="0.35">
      <c r="L20" t="str">
        <f t="shared" ca="1" si="2"/>
        <v>Belarus</v>
      </c>
      <c r="M20" s="59" t="s">
        <v>55</v>
      </c>
      <c r="N20" s="29" t="s">
        <v>307</v>
      </c>
      <c r="O20" t="s">
        <v>308</v>
      </c>
    </row>
    <row r="21" spans="3:15" x14ac:dyDescent="0.35">
      <c r="L21" t="str">
        <f t="shared" ca="1" si="2"/>
        <v>Belgium</v>
      </c>
      <c r="M21" s="59" t="s">
        <v>56</v>
      </c>
      <c r="N21" s="29" t="s">
        <v>309</v>
      </c>
      <c r="O21" t="s">
        <v>310</v>
      </c>
    </row>
    <row r="22" spans="3:15" x14ac:dyDescent="0.35">
      <c r="L22" t="str">
        <f t="shared" ca="1" si="2"/>
        <v>Belize</v>
      </c>
      <c r="M22" s="59" t="s">
        <v>57</v>
      </c>
      <c r="N22" s="29" t="s">
        <v>57</v>
      </c>
      <c r="O22" t="s">
        <v>311</v>
      </c>
    </row>
    <row r="23" spans="3:15" x14ac:dyDescent="0.35">
      <c r="L23" t="str">
        <f t="shared" ca="1" si="2"/>
        <v>Benin</v>
      </c>
      <c r="M23" s="59" t="s">
        <v>58</v>
      </c>
      <c r="N23" s="29" t="s">
        <v>312</v>
      </c>
      <c r="O23" t="s">
        <v>58</v>
      </c>
    </row>
    <row r="24" spans="3:15" x14ac:dyDescent="0.35">
      <c r="L24" t="str">
        <f t="shared" ca="1" si="2"/>
        <v>Bhutan</v>
      </c>
      <c r="M24" s="59" t="s">
        <v>59</v>
      </c>
      <c r="N24" s="29" t="s">
        <v>313</v>
      </c>
      <c r="O24" t="s">
        <v>314</v>
      </c>
    </row>
    <row r="25" spans="3:15" x14ac:dyDescent="0.35">
      <c r="C25" s="31"/>
      <c r="L25" t="str">
        <f t="shared" ca="1" si="2"/>
        <v>Bolivia (Plurinational State)</v>
      </c>
      <c r="M25" s="59" t="s">
        <v>60</v>
      </c>
      <c r="N25" s="29" t="s">
        <v>315</v>
      </c>
      <c r="O25" t="s">
        <v>316</v>
      </c>
    </row>
    <row r="26" spans="3:15" x14ac:dyDescent="0.35">
      <c r="L26" t="str">
        <f t="shared" ca="1" si="2"/>
        <v>Bosnia and Herzegovina</v>
      </c>
      <c r="M26" s="59" t="s">
        <v>61</v>
      </c>
      <c r="N26" s="29" t="s">
        <v>317</v>
      </c>
      <c r="O26" t="s">
        <v>318</v>
      </c>
    </row>
    <row r="27" spans="3:15" x14ac:dyDescent="0.35">
      <c r="L27" t="str">
        <f t="shared" ca="1" si="2"/>
        <v>Botswana</v>
      </c>
      <c r="M27" s="59" t="s">
        <v>62</v>
      </c>
      <c r="N27" s="29" t="s">
        <v>62</v>
      </c>
      <c r="O27" t="s">
        <v>62</v>
      </c>
    </row>
    <row r="28" spans="3:15" x14ac:dyDescent="0.35">
      <c r="L28" t="str">
        <f t="shared" ca="1" si="2"/>
        <v>Brazil</v>
      </c>
      <c r="M28" s="59" t="s">
        <v>63</v>
      </c>
      <c r="N28" s="29" t="s">
        <v>319</v>
      </c>
      <c r="O28" t="s">
        <v>320</v>
      </c>
    </row>
    <row r="29" spans="3:15" x14ac:dyDescent="0.35">
      <c r="L29" t="str">
        <f t="shared" ca="1" si="2"/>
        <v>Brunei Darussalam</v>
      </c>
      <c r="M29" s="59" t="s">
        <v>64</v>
      </c>
      <c r="N29" s="29" t="s">
        <v>321</v>
      </c>
      <c r="O29" t="s">
        <v>64</v>
      </c>
    </row>
    <row r="30" spans="3:15" x14ac:dyDescent="0.35">
      <c r="L30" t="str">
        <f t="shared" ca="1" si="2"/>
        <v>Bulgaria</v>
      </c>
      <c r="M30" s="59" t="s">
        <v>65</v>
      </c>
      <c r="N30" s="29" t="s">
        <v>322</v>
      </c>
      <c r="O30" t="s">
        <v>65</v>
      </c>
    </row>
    <row r="31" spans="3:15" x14ac:dyDescent="0.35">
      <c r="L31" t="str">
        <f t="shared" ca="1" si="2"/>
        <v>Burkina Faso</v>
      </c>
      <c r="M31" s="59" t="s">
        <v>66</v>
      </c>
      <c r="N31" s="29" t="s">
        <v>66</v>
      </c>
      <c r="O31" t="s">
        <v>66</v>
      </c>
    </row>
    <row r="32" spans="3:15" x14ac:dyDescent="0.35">
      <c r="L32" t="str">
        <f t="shared" ca="1" si="2"/>
        <v>Burundi</v>
      </c>
      <c r="M32" s="59" t="s">
        <v>67</v>
      </c>
      <c r="N32" s="29" t="s">
        <v>67</v>
      </c>
      <c r="O32" t="s">
        <v>67</v>
      </c>
    </row>
    <row r="33" spans="12:15" x14ac:dyDescent="0.35">
      <c r="L33" t="str">
        <f t="shared" ca="1" si="2"/>
        <v>Cabo Verde</v>
      </c>
      <c r="M33" s="59" t="s">
        <v>323</v>
      </c>
      <c r="N33" s="29" t="s">
        <v>323</v>
      </c>
      <c r="O33" t="s">
        <v>323</v>
      </c>
    </row>
    <row r="34" spans="12:15" x14ac:dyDescent="0.35">
      <c r="L34" t="str">
        <f t="shared" ca="1" si="2"/>
        <v>Cambodia</v>
      </c>
      <c r="M34" s="59" t="s">
        <v>68</v>
      </c>
      <c r="N34" s="29" t="s">
        <v>324</v>
      </c>
      <c r="O34" t="s">
        <v>325</v>
      </c>
    </row>
    <row r="35" spans="12:15" x14ac:dyDescent="0.35">
      <c r="L35" t="str">
        <f t="shared" ca="1" si="2"/>
        <v>Cameroon</v>
      </c>
      <c r="M35" s="59" t="s">
        <v>69</v>
      </c>
      <c r="N35" s="29" t="s">
        <v>326</v>
      </c>
      <c r="O35" t="s">
        <v>327</v>
      </c>
    </row>
    <row r="36" spans="12:15" x14ac:dyDescent="0.35">
      <c r="L36" t="str">
        <f t="shared" ca="1" si="2"/>
        <v>Canada</v>
      </c>
      <c r="M36" s="59" t="s">
        <v>70</v>
      </c>
      <c r="N36" s="29" t="s">
        <v>70</v>
      </c>
      <c r="O36" t="s">
        <v>328</v>
      </c>
    </row>
    <row r="37" spans="12:15" x14ac:dyDescent="0.35">
      <c r="L37" t="str">
        <f t="shared" ca="1" si="2"/>
        <v>Central African Republic</v>
      </c>
      <c r="M37" s="59" t="s">
        <v>71</v>
      </c>
      <c r="N37" s="29" t="s">
        <v>329</v>
      </c>
      <c r="O37" t="s">
        <v>330</v>
      </c>
    </row>
    <row r="38" spans="12:15" x14ac:dyDescent="0.35">
      <c r="L38" t="str">
        <f t="shared" ca="1" si="2"/>
        <v>Chad</v>
      </c>
      <c r="M38" s="59" t="s">
        <v>72</v>
      </c>
      <c r="N38" s="29" t="s">
        <v>331</v>
      </c>
      <c r="O38" t="s">
        <v>72</v>
      </c>
    </row>
    <row r="39" spans="12:15" x14ac:dyDescent="0.35">
      <c r="L39" t="str">
        <f t="shared" ca="1" si="2"/>
        <v>Chile</v>
      </c>
      <c r="M39" s="59" t="s">
        <v>73</v>
      </c>
      <c r="N39" s="29" t="s">
        <v>332</v>
      </c>
      <c r="O39" t="s">
        <v>73</v>
      </c>
    </row>
    <row r="40" spans="12:15" x14ac:dyDescent="0.35">
      <c r="L40" t="str">
        <f t="shared" ca="1" si="2"/>
        <v>China</v>
      </c>
      <c r="M40" s="59" t="s">
        <v>74</v>
      </c>
      <c r="N40" s="29" t="s">
        <v>333</v>
      </c>
      <c r="O40" t="s">
        <v>74</v>
      </c>
    </row>
    <row r="41" spans="12:15" x14ac:dyDescent="0.35">
      <c r="L41" t="str">
        <f t="shared" ca="1" si="2"/>
        <v>Colombia</v>
      </c>
      <c r="M41" s="59" t="s">
        <v>75</v>
      </c>
      <c r="N41" s="29" t="s">
        <v>334</v>
      </c>
      <c r="O41" t="s">
        <v>75</v>
      </c>
    </row>
    <row r="42" spans="12:15" x14ac:dyDescent="0.35">
      <c r="L42" t="str">
        <f t="shared" ca="1" si="2"/>
        <v>Comoros</v>
      </c>
      <c r="M42" s="59" t="s">
        <v>76</v>
      </c>
      <c r="N42" s="29" t="s">
        <v>335</v>
      </c>
      <c r="O42" t="s">
        <v>336</v>
      </c>
    </row>
    <row r="43" spans="12:15" x14ac:dyDescent="0.35">
      <c r="L43" t="str">
        <f t="shared" ca="1" si="2"/>
        <v>Congo</v>
      </c>
      <c r="M43" s="59" t="s">
        <v>77</v>
      </c>
      <c r="N43" s="29" t="s">
        <v>77</v>
      </c>
      <c r="O43" t="s">
        <v>77</v>
      </c>
    </row>
    <row r="44" spans="12:15" x14ac:dyDescent="0.35">
      <c r="L44" t="str">
        <f t="shared" ca="1" si="2"/>
        <v>Congo (Democratic Republic)</v>
      </c>
      <c r="M44" s="59" t="s">
        <v>78</v>
      </c>
      <c r="N44" s="29" t="s">
        <v>337</v>
      </c>
      <c r="O44" t="s">
        <v>338</v>
      </c>
    </row>
    <row r="45" spans="12:15" x14ac:dyDescent="0.35">
      <c r="L45" t="str">
        <f t="shared" ca="1" si="2"/>
        <v>Cook Islands</v>
      </c>
      <c r="M45" s="59" t="s">
        <v>79</v>
      </c>
      <c r="N45" s="29" t="s">
        <v>339</v>
      </c>
      <c r="O45" t="s">
        <v>340</v>
      </c>
    </row>
    <row r="46" spans="12:15" x14ac:dyDescent="0.35">
      <c r="L46" t="str">
        <f t="shared" ca="1" si="2"/>
        <v>Costa Rica</v>
      </c>
      <c r="M46" s="59" t="s">
        <v>80</v>
      </c>
      <c r="N46" s="29" t="s">
        <v>80</v>
      </c>
      <c r="O46" t="s">
        <v>80</v>
      </c>
    </row>
    <row r="47" spans="12:15" x14ac:dyDescent="0.35">
      <c r="L47" t="str">
        <f t="shared" ca="1" si="2"/>
        <v>Côte d'Ivoire</v>
      </c>
      <c r="M47" s="59" t="s">
        <v>81</v>
      </c>
      <c r="N47" s="29" t="s">
        <v>81</v>
      </c>
      <c r="O47" t="s">
        <v>81</v>
      </c>
    </row>
    <row r="48" spans="12:15" x14ac:dyDescent="0.35">
      <c r="L48" t="str">
        <f t="shared" ca="1" si="2"/>
        <v>Croatia</v>
      </c>
      <c r="M48" s="59" t="s">
        <v>82</v>
      </c>
      <c r="N48" s="29" t="s">
        <v>341</v>
      </c>
      <c r="O48" t="s">
        <v>342</v>
      </c>
    </row>
    <row r="49" spans="12:15" x14ac:dyDescent="0.35">
      <c r="L49" t="str">
        <f t="shared" ca="1" si="2"/>
        <v>Cuba</v>
      </c>
      <c r="M49" s="59" t="s">
        <v>83</v>
      </c>
      <c r="N49" s="29" t="s">
        <v>83</v>
      </c>
      <c r="O49" t="s">
        <v>83</v>
      </c>
    </row>
    <row r="50" spans="12:15" x14ac:dyDescent="0.35">
      <c r="L50" t="str">
        <f t="shared" ca="1" si="2"/>
        <v>Curacao</v>
      </c>
      <c r="M50" s="59" t="s">
        <v>241</v>
      </c>
      <c r="N50" s="29" t="s">
        <v>343</v>
      </c>
      <c r="O50" t="s">
        <v>343</v>
      </c>
    </row>
    <row r="51" spans="12:15" x14ac:dyDescent="0.35">
      <c r="L51" t="str">
        <f t="shared" ca="1" si="2"/>
        <v>Cyprus</v>
      </c>
      <c r="M51" s="59" t="s">
        <v>84</v>
      </c>
      <c r="N51" s="29" t="s">
        <v>344</v>
      </c>
      <c r="O51" t="s">
        <v>345</v>
      </c>
    </row>
    <row r="52" spans="12:15" x14ac:dyDescent="0.35">
      <c r="L52" t="str">
        <f t="shared" ca="1" si="2"/>
        <v>Czechia</v>
      </c>
      <c r="M52" s="59" t="s">
        <v>246</v>
      </c>
      <c r="N52" s="29" t="s">
        <v>346</v>
      </c>
      <c r="O52" t="s">
        <v>347</v>
      </c>
    </row>
    <row r="53" spans="12:15" x14ac:dyDescent="0.35">
      <c r="L53" t="str">
        <f t="shared" ca="1" si="2"/>
        <v>Denmark</v>
      </c>
      <c r="M53" s="59" t="s">
        <v>85</v>
      </c>
      <c r="N53" s="29" t="s">
        <v>348</v>
      </c>
      <c r="O53" t="s">
        <v>349</v>
      </c>
    </row>
    <row r="54" spans="12:15" x14ac:dyDescent="0.35">
      <c r="L54" t="str">
        <f t="shared" ca="1" si="2"/>
        <v>Djibouti</v>
      </c>
      <c r="M54" s="59" t="s">
        <v>86</v>
      </c>
      <c r="N54" s="29" t="s">
        <v>86</v>
      </c>
      <c r="O54" t="s">
        <v>86</v>
      </c>
    </row>
    <row r="55" spans="12:15" x14ac:dyDescent="0.35">
      <c r="L55" t="str">
        <f t="shared" ca="1" si="2"/>
        <v>Dominica</v>
      </c>
      <c r="M55" s="59" t="s">
        <v>87</v>
      </c>
      <c r="N55" s="29" t="s">
        <v>350</v>
      </c>
      <c r="O55" t="s">
        <v>87</v>
      </c>
    </row>
    <row r="56" spans="12:15" x14ac:dyDescent="0.35">
      <c r="L56" t="str">
        <f t="shared" ca="1" si="2"/>
        <v>Dominican Republic</v>
      </c>
      <c r="M56" s="59" t="s">
        <v>88</v>
      </c>
      <c r="N56" s="29" t="s">
        <v>351</v>
      </c>
      <c r="O56" t="s">
        <v>352</v>
      </c>
    </row>
    <row r="57" spans="12:15" x14ac:dyDescent="0.35">
      <c r="L57" t="str">
        <f t="shared" ca="1" si="2"/>
        <v>Ecuador</v>
      </c>
      <c r="M57" s="59" t="s">
        <v>89</v>
      </c>
      <c r="N57" s="29" t="s">
        <v>353</v>
      </c>
      <c r="O57" t="s">
        <v>89</v>
      </c>
    </row>
    <row r="58" spans="12:15" x14ac:dyDescent="0.35">
      <c r="L58" t="str">
        <f t="shared" ca="1" si="2"/>
        <v>Egypt</v>
      </c>
      <c r="M58" s="59" t="s">
        <v>90</v>
      </c>
      <c r="N58" s="29" t="s">
        <v>354</v>
      </c>
      <c r="O58" t="s">
        <v>355</v>
      </c>
    </row>
    <row r="59" spans="12:15" x14ac:dyDescent="0.35">
      <c r="L59" t="str">
        <f t="shared" ca="1" si="2"/>
        <v>El Salvador</v>
      </c>
      <c r="M59" s="59" t="s">
        <v>91</v>
      </c>
      <c r="N59" s="29" t="s">
        <v>356</v>
      </c>
      <c r="O59" t="s">
        <v>91</v>
      </c>
    </row>
    <row r="60" spans="12:15" x14ac:dyDescent="0.35">
      <c r="L60" t="str">
        <f t="shared" ca="1" si="2"/>
        <v>Equatorial Guinea</v>
      </c>
      <c r="M60" s="59" t="s">
        <v>92</v>
      </c>
      <c r="N60" s="29" t="s">
        <v>357</v>
      </c>
      <c r="O60" t="s">
        <v>358</v>
      </c>
    </row>
    <row r="61" spans="12:15" x14ac:dyDescent="0.35">
      <c r="L61" t="str">
        <f t="shared" ca="1" si="2"/>
        <v>Eritrea</v>
      </c>
      <c r="M61" s="59" t="s">
        <v>93</v>
      </c>
      <c r="N61" s="29" t="s">
        <v>359</v>
      </c>
      <c r="O61" t="s">
        <v>93</v>
      </c>
    </row>
    <row r="62" spans="12:15" x14ac:dyDescent="0.35">
      <c r="L62" t="str">
        <f t="shared" ca="1" si="2"/>
        <v>Estonia</v>
      </c>
      <c r="M62" s="59" t="s">
        <v>94</v>
      </c>
      <c r="N62" s="29" t="s">
        <v>360</v>
      </c>
      <c r="O62" t="s">
        <v>94</v>
      </c>
    </row>
    <row r="63" spans="12:15" x14ac:dyDescent="0.35">
      <c r="L63" t="str">
        <f t="shared" ca="1" si="2"/>
        <v>Eswatini</v>
      </c>
      <c r="M63" s="59" t="s">
        <v>361</v>
      </c>
      <c r="N63" s="29" t="s">
        <v>361</v>
      </c>
      <c r="O63" t="s">
        <v>361</v>
      </c>
    </row>
    <row r="64" spans="12:15" x14ac:dyDescent="0.35">
      <c r="L64" t="str">
        <f t="shared" ca="1" si="2"/>
        <v>Ethiopia</v>
      </c>
      <c r="M64" s="59" t="s">
        <v>95</v>
      </c>
      <c r="N64" s="29" t="s">
        <v>362</v>
      </c>
      <c r="O64" t="s">
        <v>363</v>
      </c>
    </row>
    <row r="65" spans="12:15" x14ac:dyDescent="0.35">
      <c r="L65" t="str">
        <f t="shared" ca="1" si="2"/>
        <v>Faeroe Islands</v>
      </c>
      <c r="M65" s="59" t="s">
        <v>96</v>
      </c>
      <c r="N65" s="29" t="s">
        <v>364</v>
      </c>
      <c r="O65" t="s">
        <v>365</v>
      </c>
    </row>
    <row r="66" spans="12:15" x14ac:dyDescent="0.35">
      <c r="L66" t="str">
        <f t="shared" ca="1" si="2"/>
        <v>Fiji</v>
      </c>
      <c r="M66" s="59" t="s">
        <v>97</v>
      </c>
      <c r="N66" s="29" t="s">
        <v>366</v>
      </c>
      <c r="O66" t="s">
        <v>97</v>
      </c>
    </row>
    <row r="67" spans="12:15" x14ac:dyDescent="0.35">
      <c r="L67" t="str">
        <f t="shared" ref="L67:L130" ca="1" si="7">OFFSET($M67,0,LangOffset,1,1)</f>
        <v>Finland</v>
      </c>
      <c r="M67" s="59" t="s">
        <v>98</v>
      </c>
      <c r="N67" s="29" t="s">
        <v>367</v>
      </c>
      <c r="O67" t="s">
        <v>368</v>
      </c>
    </row>
    <row r="68" spans="12:15" x14ac:dyDescent="0.35">
      <c r="L68" t="str">
        <f t="shared" ca="1" si="7"/>
        <v>France</v>
      </c>
      <c r="M68" s="59" t="s">
        <v>99</v>
      </c>
      <c r="N68" s="29" t="s">
        <v>99</v>
      </c>
      <c r="O68" t="s">
        <v>369</v>
      </c>
    </row>
    <row r="69" spans="12:15" x14ac:dyDescent="0.35">
      <c r="L69" t="str">
        <f t="shared" ca="1" si="7"/>
        <v>Gabon</v>
      </c>
      <c r="M69" s="59" t="s">
        <v>100</v>
      </c>
      <c r="N69" s="29" t="s">
        <v>100</v>
      </c>
      <c r="O69" t="s">
        <v>370</v>
      </c>
    </row>
    <row r="70" spans="12:15" x14ac:dyDescent="0.35">
      <c r="L70" t="str">
        <f t="shared" ca="1" si="7"/>
        <v>Gambia</v>
      </c>
      <c r="M70" s="59" t="s">
        <v>101</v>
      </c>
      <c r="N70" s="29" t="s">
        <v>371</v>
      </c>
      <c r="O70" t="s">
        <v>101</v>
      </c>
    </row>
    <row r="71" spans="12:15" x14ac:dyDescent="0.35">
      <c r="L71" t="str">
        <f t="shared" ca="1" si="7"/>
        <v>Georgia</v>
      </c>
      <c r="M71" s="59" t="s">
        <v>102</v>
      </c>
      <c r="N71" s="29" t="s">
        <v>372</v>
      </c>
      <c r="O71" t="s">
        <v>102</v>
      </c>
    </row>
    <row r="72" spans="12:15" x14ac:dyDescent="0.35">
      <c r="L72" t="str">
        <f t="shared" ca="1" si="7"/>
        <v>Germany</v>
      </c>
      <c r="M72" s="59" t="s">
        <v>103</v>
      </c>
      <c r="N72" s="29" t="s">
        <v>373</v>
      </c>
      <c r="O72" t="s">
        <v>374</v>
      </c>
    </row>
    <row r="73" spans="12:15" x14ac:dyDescent="0.35">
      <c r="L73" t="str">
        <f t="shared" ca="1" si="7"/>
        <v>Ghana</v>
      </c>
      <c r="M73" s="59" t="s">
        <v>104</v>
      </c>
      <c r="N73" s="29" t="s">
        <v>104</v>
      </c>
      <c r="O73" t="s">
        <v>104</v>
      </c>
    </row>
    <row r="74" spans="12:15" x14ac:dyDescent="0.35">
      <c r="L74" t="str">
        <f t="shared" ca="1" si="7"/>
        <v>Greece</v>
      </c>
      <c r="M74" s="59" t="s">
        <v>105</v>
      </c>
      <c r="N74" s="29" t="s">
        <v>375</v>
      </c>
      <c r="O74" t="s">
        <v>376</v>
      </c>
    </row>
    <row r="75" spans="12:15" x14ac:dyDescent="0.35">
      <c r="L75" t="str">
        <f t="shared" ca="1" si="7"/>
        <v>Greenland</v>
      </c>
      <c r="M75" s="59" t="s">
        <v>106</v>
      </c>
      <c r="N75" s="29" t="s">
        <v>377</v>
      </c>
      <c r="O75" t="s">
        <v>378</v>
      </c>
    </row>
    <row r="76" spans="12:15" x14ac:dyDescent="0.35">
      <c r="L76" t="str">
        <f t="shared" ca="1" si="7"/>
        <v>Grenada</v>
      </c>
      <c r="M76" s="59" t="s">
        <v>107</v>
      </c>
      <c r="N76" s="29" t="s">
        <v>379</v>
      </c>
      <c r="O76" t="s">
        <v>380</v>
      </c>
    </row>
    <row r="77" spans="12:15" x14ac:dyDescent="0.35">
      <c r="L77" t="str">
        <f t="shared" ca="1" si="7"/>
        <v>Guatemala</v>
      </c>
      <c r="M77" s="59" t="s">
        <v>108</v>
      </c>
      <c r="N77" s="29" t="s">
        <v>108</v>
      </c>
      <c r="O77" t="s">
        <v>108</v>
      </c>
    </row>
    <row r="78" spans="12:15" x14ac:dyDescent="0.35">
      <c r="L78" t="str">
        <f t="shared" ca="1" si="7"/>
        <v>Guinea</v>
      </c>
      <c r="M78" s="59" t="s">
        <v>109</v>
      </c>
      <c r="N78" s="29" t="s">
        <v>381</v>
      </c>
      <c r="O78" t="s">
        <v>109</v>
      </c>
    </row>
    <row r="79" spans="12:15" x14ac:dyDescent="0.35">
      <c r="L79" t="str">
        <f t="shared" ca="1" si="7"/>
        <v>Guinea-Bissau</v>
      </c>
      <c r="M79" s="59" t="s">
        <v>110</v>
      </c>
      <c r="N79" s="29" t="s">
        <v>382</v>
      </c>
      <c r="O79" t="s">
        <v>383</v>
      </c>
    </row>
    <row r="80" spans="12:15" x14ac:dyDescent="0.35">
      <c r="L80" t="str">
        <f t="shared" ca="1" si="7"/>
        <v>Guyana</v>
      </c>
      <c r="M80" s="59" t="s">
        <v>111</v>
      </c>
      <c r="N80" s="29" t="s">
        <v>111</v>
      </c>
      <c r="O80" t="s">
        <v>111</v>
      </c>
    </row>
    <row r="81" spans="12:15" x14ac:dyDescent="0.35">
      <c r="L81" t="str">
        <f t="shared" ca="1" si="7"/>
        <v>Haiti</v>
      </c>
      <c r="M81" s="59" t="s">
        <v>112</v>
      </c>
      <c r="N81" s="29" t="s">
        <v>384</v>
      </c>
      <c r="O81" t="s">
        <v>385</v>
      </c>
    </row>
    <row r="82" spans="12:15" x14ac:dyDescent="0.35">
      <c r="L82" t="str">
        <f t="shared" ca="1" si="7"/>
        <v>Holy See</v>
      </c>
      <c r="M82" s="59" t="s">
        <v>113</v>
      </c>
      <c r="N82" s="29" t="s">
        <v>386</v>
      </c>
      <c r="O82" t="s">
        <v>387</v>
      </c>
    </row>
    <row r="83" spans="12:15" x14ac:dyDescent="0.35">
      <c r="L83" t="str">
        <f t="shared" ca="1" si="7"/>
        <v>Honduras</v>
      </c>
      <c r="M83" s="59" t="s">
        <v>114</v>
      </c>
      <c r="N83" s="29" t="s">
        <v>114</v>
      </c>
      <c r="O83" t="s">
        <v>114</v>
      </c>
    </row>
    <row r="84" spans="12:15" x14ac:dyDescent="0.35">
      <c r="L84" t="str">
        <f t="shared" ca="1" si="7"/>
        <v>Hungary</v>
      </c>
      <c r="M84" s="59" t="s">
        <v>115</v>
      </c>
      <c r="N84" s="29" t="s">
        <v>388</v>
      </c>
      <c r="O84" t="s">
        <v>389</v>
      </c>
    </row>
    <row r="85" spans="12:15" x14ac:dyDescent="0.35">
      <c r="L85" t="str">
        <f t="shared" ca="1" si="7"/>
        <v>Iceland</v>
      </c>
      <c r="M85" s="59" t="s">
        <v>116</v>
      </c>
      <c r="N85" s="29" t="s">
        <v>390</v>
      </c>
      <c r="O85" t="s">
        <v>391</v>
      </c>
    </row>
    <row r="86" spans="12:15" x14ac:dyDescent="0.35">
      <c r="L86" t="str">
        <f t="shared" ca="1" si="7"/>
        <v>India</v>
      </c>
      <c r="M86" s="59" t="s">
        <v>117</v>
      </c>
      <c r="N86" s="29" t="s">
        <v>392</v>
      </c>
      <c r="O86" t="s">
        <v>117</v>
      </c>
    </row>
    <row r="87" spans="12:15" x14ac:dyDescent="0.35">
      <c r="L87" t="str">
        <f t="shared" ca="1" si="7"/>
        <v>Indonesia</v>
      </c>
      <c r="M87" s="59" t="s">
        <v>118</v>
      </c>
      <c r="N87" s="29" t="s">
        <v>393</v>
      </c>
      <c r="O87" t="s">
        <v>118</v>
      </c>
    </row>
    <row r="88" spans="12:15" x14ac:dyDescent="0.35">
      <c r="L88" t="str">
        <f t="shared" ca="1" si="7"/>
        <v>Iran (Islamic Republic)</v>
      </c>
      <c r="M88" s="59" t="s">
        <v>119</v>
      </c>
      <c r="N88" s="29" t="s">
        <v>394</v>
      </c>
      <c r="O88" t="s">
        <v>395</v>
      </c>
    </row>
    <row r="89" spans="12:15" x14ac:dyDescent="0.35">
      <c r="L89" t="str">
        <f t="shared" ca="1" si="7"/>
        <v>Iraq</v>
      </c>
      <c r="M89" s="59" t="s">
        <v>120</v>
      </c>
      <c r="N89" s="29" t="s">
        <v>396</v>
      </c>
      <c r="O89" t="s">
        <v>120</v>
      </c>
    </row>
    <row r="90" spans="12:15" x14ac:dyDescent="0.35">
      <c r="L90" t="str">
        <f t="shared" ca="1" si="7"/>
        <v>Ireland</v>
      </c>
      <c r="M90" s="59" t="s">
        <v>121</v>
      </c>
      <c r="N90" s="29" t="s">
        <v>397</v>
      </c>
      <c r="O90" t="s">
        <v>398</v>
      </c>
    </row>
    <row r="91" spans="12:15" x14ac:dyDescent="0.35">
      <c r="L91" t="str">
        <f t="shared" ca="1" si="7"/>
        <v>Israel</v>
      </c>
      <c r="M91" s="59" t="s">
        <v>122</v>
      </c>
      <c r="N91" s="29" t="s">
        <v>399</v>
      </c>
      <c r="O91" t="s">
        <v>122</v>
      </c>
    </row>
    <row r="92" spans="12:15" x14ac:dyDescent="0.35">
      <c r="L92" t="str">
        <f t="shared" ca="1" si="7"/>
        <v>Italy</v>
      </c>
      <c r="M92" s="59" t="s">
        <v>123</v>
      </c>
      <c r="N92" s="29" t="s">
        <v>400</v>
      </c>
      <c r="O92" t="s">
        <v>401</v>
      </c>
    </row>
    <row r="93" spans="12:15" x14ac:dyDescent="0.35">
      <c r="L93" t="str">
        <f t="shared" ca="1" si="7"/>
        <v>Jamaica</v>
      </c>
      <c r="M93" s="59" t="s">
        <v>124</v>
      </c>
      <c r="N93" s="29" t="s">
        <v>402</v>
      </c>
      <c r="O93" t="s">
        <v>124</v>
      </c>
    </row>
    <row r="94" spans="12:15" x14ac:dyDescent="0.35">
      <c r="L94" t="str">
        <f t="shared" ca="1" si="7"/>
        <v>Japan</v>
      </c>
      <c r="M94" s="59" t="s">
        <v>125</v>
      </c>
      <c r="N94" s="29" t="s">
        <v>403</v>
      </c>
      <c r="O94" t="s">
        <v>404</v>
      </c>
    </row>
    <row r="95" spans="12:15" x14ac:dyDescent="0.35">
      <c r="L95" t="str">
        <f t="shared" ca="1" si="7"/>
        <v>Jordan</v>
      </c>
      <c r="M95" s="59" t="s">
        <v>126</v>
      </c>
      <c r="N95" s="29" t="s">
        <v>405</v>
      </c>
      <c r="O95" t="s">
        <v>406</v>
      </c>
    </row>
    <row r="96" spans="12:15" x14ac:dyDescent="0.35">
      <c r="L96" t="str">
        <f t="shared" ca="1" si="7"/>
        <v>Kazakhstan</v>
      </c>
      <c r="M96" s="59" t="s">
        <v>127</v>
      </c>
      <c r="N96" s="29" t="s">
        <v>127</v>
      </c>
      <c r="O96" t="s">
        <v>407</v>
      </c>
    </row>
    <row r="97" spans="12:15" x14ac:dyDescent="0.35">
      <c r="L97" t="str">
        <f t="shared" ca="1" si="7"/>
        <v>Kenya</v>
      </c>
      <c r="M97" s="59" t="s">
        <v>128</v>
      </c>
      <c r="N97" s="29" t="s">
        <v>128</v>
      </c>
      <c r="O97" t="s">
        <v>128</v>
      </c>
    </row>
    <row r="98" spans="12:15" x14ac:dyDescent="0.35">
      <c r="L98" t="str">
        <f t="shared" ca="1" si="7"/>
        <v>Kiribati</v>
      </c>
      <c r="M98" s="59" t="s">
        <v>129</v>
      </c>
      <c r="N98" s="29" t="s">
        <v>129</v>
      </c>
      <c r="O98" t="s">
        <v>129</v>
      </c>
    </row>
    <row r="99" spans="12:15" x14ac:dyDescent="0.35">
      <c r="L99" t="str">
        <f t="shared" ca="1" si="7"/>
        <v>Korea (Democratic Peoples Republic)</v>
      </c>
      <c r="M99" s="59" t="s">
        <v>130</v>
      </c>
      <c r="N99" s="29" t="s">
        <v>408</v>
      </c>
      <c r="O99" t="s">
        <v>409</v>
      </c>
    </row>
    <row r="100" spans="12:15" x14ac:dyDescent="0.35">
      <c r="L100" t="str">
        <f t="shared" ca="1" si="7"/>
        <v>Korea (Republic)</v>
      </c>
      <c r="M100" s="59" t="s">
        <v>242</v>
      </c>
      <c r="N100" s="29" t="s">
        <v>410</v>
      </c>
      <c r="O100" t="s">
        <v>411</v>
      </c>
    </row>
    <row r="101" spans="12:15" x14ac:dyDescent="0.35">
      <c r="L101" t="str">
        <f t="shared" ca="1" si="7"/>
        <v>Kosovo</v>
      </c>
      <c r="M101" s="59" t="s">
        <v>131</v>
      </c>
      <c r="N101" s="29" t="s">
        <v>131</v>
      </c>
      <c r="O101" t="s">
        <v>131</v>
      </c>
    </row>
    <row r="102" spans="12:15" x14ac:dyDescent="0.35">
      <c r="L102" t="str">
        <f t="shared" ca="1" si="7"/>
        <v>Kuwait</v>
      </c>
      <c r="M102" s="59" t="s">
        <v>132</v>
      </c>
      <c r="N102" s="29" t="s">
        <v>412</v>
      </c>
      <c r="O102" t="s">
        <v>132</v>
      </c>
    </row>
    <row r="103" spans="12:15" x14ac:dyDescent="0.35">
      <c r="L103" t="str">
        <f t="shared" ca="1" si="7"/>
        <v>Kyrgyzstan</v>
      </c>
      <c r="M103" s="59" t="s">
        <v>133</v>
      </c>
      <c r="N103" s="29" t="s">
        <v>413</v>
      </c>
      <c r="O103" t="s">
        <v>414</v>
      </c>
    </row>
    <row r="104" spans="12:15" x14ac:dyDescent="0.35">
      <c r="L104" t="str">
        <f t="shared" ca="1" si="7"/>
        <v>Lao (Peoples Democratic Republic)</v>
      </c>
      <c r="M104" s="59" t="s">
        <v>134</v>
      </c>
      <c r="N104" s="29" t="s">
        <v>415</v>
      </c>
      <c r="O104" t="s">
        <v>416</v>
      </c>
    </row>
    <row r="105" spans="12:15" x14ac:dyDescent="0.35">
      <c r="L105" t="str">
        <f t="shared" ca="1" si="7"/>
        <v>Latvia</v>
      </c>
      <c r="M105" s="59" t="s">
        <v>135</v>
      </c>
      <c r="N105" s="29" t="s">
        <v>417</v>
      </c>
      <c r="O105" t="s">
        <v>418</v>
      </c>
    </row>
    <row r="106" spans="12:15" x14ac:dyDescent="0.35">
      <c r="L106" t="str">
        <f t="shared" ca="1" si="7"/>
        <v>Lebanon</v>
      </c>
      <c r="M106" s="59" t="s">
        <v>136</v>
      </c>
      <c r="N106" s="29" t="s">
        <v>419</v>
      </c>
      <c r="O106" t="s">
        <v>420</v>
      </c>
    </row>
    <row r="107" spans="12:15" x14ac:dyDescent="0.35">
      <c r="L107" t="str">
        <f t="shared" ca="1" si="7"/>
        <v>Lesotho</v>
      </c>
      <c r="M107" s="59" t="s">
        <v>137</v>
      </c>
      <c r="N107" s="29" t="s">
        <v>137</v>
      </c>
      <c r="O107" t="s">
        <v>137</v>
      </c>
    </row>
    <row r="108" spans="12:15" x14ac:dyDescent="0.35">
      <c r="L108" t="str">
        <f t="shared" ca="1" si="7"/>
        <v>Liberia</v>
      </c>
      <c r="M108" s="59" t="s">
        <v>138</v>
      </c>
      <c r="N108" s="29" t="s">
        <v>138</v>
      </c>
      <c r="O108" t="s">
        <v>138</v>
      </c>
    </row>
    <row r="109" spans="12:15" x14ac:dyDescent="0.35">
      <c r="L109" t="str">
        <f t="shared" ca="1" si="7"/>
        <v>Libya</v>
      </c>
      <c r="M109" s="59" t="s">
        <v>243</v>
      </c>
      <c r="N109" s="29" t="s">
        <v>421</v>
      </c>
      <c r="O109" t="s">
        <v>422</v>
      </c>
    </row>
    <row r="110" spans="12:15" x14ac:dyDescent="0.35">
      <c r="L110" t="str">
        <f t="shared" ca="1" si="7"/>
        <v>Liechtenstein</v>
      </c>
      <c r="M110" s="59" t="s">
        <v>139</v>
      </c>
      <c r="N110" s="29" t="s">
        <v>139</v>
      </c>
      <c r="O110" t="s">
        <v>139</v>
      </c>
    </row>
    <row r="111" spans="12:15" x14ac:dyDescent="0.35">
      <c r="L111" t="str">
        <f t="shared" ca="1" si="7"/>
        <v>Lithuania</v>
      </c>
      <c r="M111" s="59" t="s">
        <v>140</v>
      </c>
      <c r="N111" s="29" t="s">
        <v>423</v>
      </c>
      <c r="O111" t="s">
        <v>424</v>
      </c>
    </row>
    <row r="112" spans="12:15" x14ac:dyDescent="0.35">
      <c r="L112" t="str">
        <f t="shared" ca="1" si="7"/>
        <v>Luxembourg</v>
      </c>
      <c r="M112" s="59" t="s">
        <v>141</v>
      </c>
      <c r="N112" s="29" t="s">
        <v>141</v>
      </c>
      <c r="O112" t="s">
        <v>425</v>
      </c>
    </row>
    <row r="113" spans="12:15" x14ac:dyDescent="0.35">
      <c r="L113" t="str">
        <f t="shared" ca="1" si="7"/>
        <v>Madagascar</v>
      </c>
      <c r="M113" s="59" t="s">
        <v>142</v>
      </c>
      <c r="N113" s="29" t="s">
        <v>142</v>
      </c>
      <c r="O113" t="s">
        <v>142</v>
      </c>
    </row>
    <row r="114" spans="12:15" x14ac:dyDescent="0.35">
      <c r="L114" t="str">
        <f t="shared" ca="1" si="7"/>
        <v>Malawi</v>
      </c>
      <c r="M114" s="59" t="s">
        <v>143</v>
      </c>
      <c r="N114" s="29" t="s">
        <v>143</v>
      </c>
      <c r="O114" t="s">
        <v>143</v>
      </c>
    </row>
    <row r="115" spans="12:15" x14ac:dyDescent="0.35">
      <c r="L115" t="str">
        <f t="shared" ca="1" si="7"/>
        <v>Malaysia</v>
      </c>
      <c r="M115" s="59" t="s">
        <v>144</v>
      </c>
      <c r="N115" s="29" t="s">
        <v>426</v>
      </c>
      <c r="O115" t="s">
        <v>427</v>
      </c>
    </row>
    <row r="116" spans="12:15" x14ac:dyDescent="0.35">
      <c r="L116" t="str">
        <f t="shared" ca="1" si="7"/>
        <v>Maldives</v>
      </c>
      <c r="M116" s="59" t="s">
        <v>145</v>
      </c>
      <c r="N116" s="29" t="s">
        <v>145</v>
      </c>
      <c r="O116" t="s">
        <v>428</v>
      </c>
    </row>
    <row r="117" spans="12:15" x14ac:dyDescent="0.35">
      <c r="L117" t="str">
        <f t="shared" ca="1" si="7"/>
        <v>Mali</v>
      </c>
      <c r="M117" s="59" t="s">
        <v>146</v>
      </c>
      <c r="N117" s="29" t="s">
        <v>146</v>
      </c>
      <c r="O117" t="s">
        <v>429</v>
      </c>
    </row>
    <row r="118" spans="12:15" x14ac:dyDescent="0.35">
      <c r="L118" t="str">
        <f t="shared" ca="1" si="7"/>
        <v>Malta</v>
      </c>
      <c r="M118" s="59" t="s">
        <v>147</v>
      </c>
      <c r="N118" s="29" t="s">
        <v>430</v>
      </c>
      <c r="O118" t="s">
        <v>147</v>
      </c>
    </row>
    <row r="119" spans="12:15" x14ac:dyDescent="0.35">
      <c r="L119" t="str">
        <f t="shared" ca="1" si="7"/>
        <v>Marshall Islands</v>
      </c>
      <c r="M119" s="59" t="s">
        <v>148</v>
      </c>
      <c r="N119" s="29" t="s">
        <v>431</v>
      </c>
      <c r="O119" t="s">
        <v>432</v>
      </c>
    </row>
    <row r="120" spans="12:15" x14ac:dyDescent="0.35">
      <c r="L120" t="str">
        <f t="shared" ca="1" si="7"/>
        <v>Mauritania</v>
      </c>
      <c r="M120" s="59" t="s">
        <v>149</v>
      </c>
      <c r="N120" s="29" t="s">
        <v>433</v>
      </c>
      <c r="O120" t="s">
        <v>149</v>
      </c>
    </row>
    <row r="121" spans="12:15" x14ac:dyDescent="0.35">
      <c r="L121" t="str">
        <f t="shared" ca="1" si="7"/>
        <v>Mauritius</v>
      </c>
      <c r="M121" s="59" t="s">
        <v>150</v>
      </c>
      <c r="N121" s="29" t="s">
        <v>434</v>
      </c>
      <c r="O121" t="s">
        <v>435</v>
      </c>
    </row>
    <row r="122" spans="12:15" x14ac:dyDescent="0.35">
      <c r="L122" t="str">
        <f t="shared" ca="1" si="7"/>
        <v>Mexico</v>
      </c>
      <c r="M122" s="59" t="s">
        <v>151</v>
      </c>
      <c r="N122" s="29" t="s">
        <v>436</v>
      </c>
      <c r="O122" t="s">
        <v>437</v>
      </c>
    </row>
    <row r="123" spans="12:15" x14ac:dyDescent="0.35">
      <c r="L123" t="str">
        <f t="shared" ca="1" si="7"/>
        <v>Micronesia (Federated States)</v>
      </c>
      <c r="M123" s="59" t="s">
        <v>152</v>
      </c>
      <c r="N123" s="29" t="s">
        <v>438</v>
      </c>
      <c r="O123" t="s">
        <v>439</v>
      </c>
    </row>
    <row r="124" spans="12:15" x14ac:dyDescent="0.35">
      <c r="L124" t="str">
        <f t="shared" ca="1" si="7"/>
        <v>Moldova</v>
      </c>
      <c r="M124" s="59" t="s">
        <v>153</v>
      </c>
      <c r="N124" s="29" t="s">
        <v>440</v>
      </c>
      <c r="O124" t="s">
        <v>441</v>
      </c>
    </row>
    <row r="125" spans="12:15" x14ac:dyDescent="0.35">
      <c r="L125" t="str">
        <f t="shared" ca="1" si="7"/>
        <v>Monaco</v>
      </c>
      <c r="M125" s="59" t="s">
        <v>154</v>
      </c>
      <c r="N125" s="29" t="s">
        <v>154</v>
      </c>
      <c r="O125" t="s">
        <v>442</v>
      </c>
    </row>
    <row r="126" spans="12:15" x14ac:dyDescent="0.35">
      <c r="L126" t="str">
        <f t="shared" ca="1" si="7"/>
        <v>Mongolia</v>
      </c>
      <c r="M126" s="59" t="s">
        <v>155</v>
      </c>
      <c r="N126" s="29" t="s">
        <v>443</v>
      </c>
      <c r="O126" t="s">
        <v>155</v>
      </c>
    </row>
    <row r="127" spans="12:15" x14ac:dyDescent="0.35">
      <c r="L127" t="str">
        <f t="shared" ca="1" si="7"/>
        <v>Montenegro</v>
      </c>
      <c r="M127" s="59" t="s">
        <v>156</v>
      </c>
      <c r="N127" s="29" t="s">
        <v>444</v>
      </c>
      <c r="O127" t="s">
        <v>156</v>
      </c>
    </row>
    <row r="128" spans="12:15" x14ac:dyDescent="0.35">
      <c r="L128" t="str">
        <f t="shared" ca="1" si="7"/>
        <v>Morocco</v>
      </c>
      <c r="M128" s="59" t="s">
        <v>157</v>
      </c>
      <c r="N128" s="29" t="s">
        <v>445</v>
      </c>
      <c r="O128" t="s">
        <v>446</v>
      </c>
    </row>
    <row r="129" spans="12:15" x14ac:dyDescent="0.35">
      <c r="L129" t="str">
        <f t="shared" ca="1" si="7"/>
        <v>Mozambique</v>
      </c>
      <c r="M129" s="59" t="s">
        <v>158</v>
      </c>
      <c r="N129" s="29" t="s">
        <v>158</v>
      </c>
      <c r="O129" t="s">
        <v>158</v>
      </c>
    </row>
    <row r="130" spans="12:15" x14ac:dyDescent="0.35">
      <c r="L130" t="str">
        <f t="shared" ca="1" si="7"/>
        <v>Myanmar</v>
      </c>
      <c r="M130" s="59" t="s">
        <v>159</v>
      </c>
      <c r="N130" s="29" t="s">
        <v>447</v>
      </c>
      <c r="O130" t="s">
        <v>159</v>
      </c>
    </row>
    <row r="131" spans="12:15" x14ac:dyDescent="0.35">
      <c r="L131" t="str">
        <f t="shared" ref="L131:L194" ca="1" si="8">OFFSET($M131,0,LangOffset,1,1)</f>
        <v>Namibia</v>
      </c>
      <c r="M131" s="59" t="s">
        <v>160</v>
      </c>
      <c r="N131" s="29" t="s">
        <v>448</v>
      </c>
      <c r="O131" t="s">
        <v>160</v>
      </c>
    </row>
    <row r="132" spans="12:15" x14ac:dyDescent="0.35">
      <c r="L132" t="str">
        <f t="shared" ca="1" si="8"/>
        <v>Nauru</v>
      </c>
      <c r="M132" s="59" t="s">
        <v>161</v>
      </c>
      <c r="N132" s="29" t="s">
        <v>161</v>
      </c>
      <c r="O132" t="s">
        <v>161</v>
      </c>
    </row>
    <row r="133" spans="12:15" x14ac:dyDescent="0.35">
      <c r="L133" t="str">
        <f t="shared" ca="1" si="8"/>
        <v>Nepal</v>
      </c>
      <c r="M133" s="59" t="s">
        <v>162</v>
      </c>
      <c r="N133" s="29" t="s">
        <v>449</v>
      </c>
      <c r="O133" t="s">
        <v>162</v>
      </c>
    </row>
    <row r="134" spans="12:15" x14ac:dyDescent="0.35">
      <c r="L134" t="str">
        <f t="shared" ca="1" si="8"/>
        <v>Netherlands</v>
      </c>
      <c r="M134" s="59" t="s">
        <v>163</v>
      </c>
      <c r="N134" s="29" t="s">
        <v>450</v>
      </c>
      <c r="O134" t="s">
        <v>451</v>
      </c>
    </row>
    <row r="135" spans="12:15" x14ac:dyDescent="0.35">
      <c r="L135" t="str">
        <f t="shared" ca="1" si="8"/>
        <v>New Zealand</v>
      </c>
      <c r="M135" s="59" t="s">
        <v>164</v>
      </c>
      <c r="N135" s="29" t="s">
        <v>452</v>
      </c>
      <c r="O135" t="s">
        <v>453</v>
      </c>
    </row>
    <row r="136" spans="12:15" x14ac:dyDescent="0.35">
      <c r="L136" t="str">
        <f t="shared" ca="1" si="8"/>
        <v>Nicaragua</v>
      </c>
      <c r="M136" s="59" t="s">
        <v>165</v>
      </c>
      <c r="N136" s="29" t="s">
        <v>165</v>
      </c>
      <c r="O136" t="s">
        <v>165</v>
      </c>
    </row>
    <row r="137" spans="12:15" x14ac:dyDescent="0.35">
      <c r="L137" t="str">
        <f t="shared" ca="1" si="8"/>
        <v>Niger</v>
      </c>
      <c r="M137" s="59" t="s">
        <v>166</v>
      </c>
      <c r="N137" s="29" t="s">
        <v>166</v>
      </c>
      <c r="O137" t="s">
        <v>454</v>
      </c>
    </row>
    <row r="138" spans="12:15" x14ac:dyDescent="0.35">
      <c r="L138" t="str">
        <f t="shared" ca="1" si="8"/>
        <v>Nigeria</v>
      </c>
      <c r="M138" s="59" t="s">
        <v>167</v>
      </c>
      <c r="N138" s="29" t="s">
        <v>167</v>
      </c>
      <c r="O138" t="s">
        <v>167</v>
      </c>
    </row>
    <row r="139" spans="12:15" x14ac:dyDescent="0.35">
      <c r="L139" t="str">
        <f t="shared" ca="1" si="8"/>
        <v>Niue</v>
      </c>
      <c r="M139" s="59" t="s">
        <v>168</v>
      </c>
      <c r="N139" s="29" t="s">
        <v>168</v>
      </c>
      <c r="O139" t="s">
        <v>168</v>
      </c>
    </row>
    <row r="140" spans="12:15" x14ac:dyDescent="0.35">
      <c r="L140" t="str">
        <f t="shared" ca="1" si="8"/>
        <v>North Macedonia</v>
      </c>
      <c r="M140" s="59" t="s">
        <v>455</v>
      </c>
      <c r="N140" s="29" t="s">
        <v>456</v>
      </c>
      <c r="O140" t="s">
        <v>457</v>
      </c>
    </row>
    <row r="141" spans="12:15" x14ac:dyDescent="0.35">
      <c r="L141" t="str">
        <f t="shared" ca="1" si="8"/>
        <v>Norway</v>
      </c>
      <c r="M141" s="59" t="s">
        <v>169</v>
      </c>
      <c r="N141" s="29" t="s">
        <v>458</v>
      </c>
      <c r="O141" t="s">
        <v>459</v>
      </c>
    </row>
    <row r="142" spans="12:15" x14ac:dyDescent="0.35">
      <c r="L142" t="str">
        <f t="shared" ca="1" si="8"/>
        <v>Oman</v>
      </c>
      <c r="M142" s="59" t="s">
        <v>170</v>
      </c>
      <c r="N142" s="29" t="s">
        <v>170</v>
      </c>
      <c r="O142" t="s">
        <v>460</v>
      </c>
    </row>
    <row r="143" spans="12:15" x14ac:dyDescent="0.35">
      <c r="L143" t="str">
        <f t="shared" ca="1" si="8"/>
        <v>Pakistan</v>
      </c>
      <c r="M143" s="59" t="s">
        <v>171</v>
      </c>
      <c r="N143" s="29" t="s">
        <v>171</v>
      </c>
      <c r="O143" t="s">
        <v>461</v>
      </c>
    </row>
    <row r="144" spans="12:15" x14ac:dyDescent="0.35">
      <c r="L144" t="str">
        <f t="shared" ca="1" si="8"/>
        <v>Palau</v>
      </c>
      <c r="M144" s="59" t="s">
        <v>172</v>
      </c>
      <c r="N144" s="29" t="s">
        <v>462</v>
      </c>
      <c r="O144" t="s">
        <v>172</v>
      </c>
    </row>
    <row r="145" spans="12:15" x14ac:dyDescent="0.35">
      <c r="L145" t="str">
        <f t="shared" ca="1" si="8"/>
        <v>Palestine</v>
      </c>
      <c r="M145" s="59" t="s">
        <v>244</v>
      </c>
      <c r="N145" s="29" t="s">
        <v>244</v>
      </c>
      <c r="O145" t="s">
        <v>463</v>
      </c>
    </row>
    <row r="146" spans="12:15" x14ac:dyDescent="0.35">
      <c r="L146" t="str">
        <f t="shared" ca="1" si="8"/>
        <v>Panama</v>
      </c>
      <c r="M146" s="59" t="s">
        <v>173</v>
      </c>
      <c r="N146" s="29" t="s">
        <v>173</v>
      </c>
      <c r="O146" t="s">
        <v>464</v>
      </c>
    </row>
    <row r="147" spans="12:15" x14ac:dyDescent="0.35">
      <c r="L147" t="str">
        <f t="shared" ca="1" si="8"/>
        <v>Papua New Guinea</v>
      </c>
      <c r="M147" s="59" t="s">
        <v>174</v>
      </c>
      <c r="N147" s="29" t="s">
        <v>465</v>
      </c>
      <c r="O147" t="s">
        <v>466</v>
      </c>
    </row>
    <row r="148" spans="12:15" x14ac:dyDescent="0.35">
      <c r="L148" t="str">
        <f t="shared" ca="1" si="8"/>
        <v>Paraguay</v>
      </c>
      <c r="M148" s="59" t="s">
        <v>175</v>
      </c>
      <c r="N148" s="29" t="s">
        <v>175</v>
      </c>
      <c r="O148" t="s">
        <v>175</v>
      </c>
    </row>
    <row r="149" spans="12:15" x14ac:dyDescent="0.35">
      <c r="L149" t="str">
        <f t="shared" ca="1" si="8"/>
        <v>Peru</v>
      </c>
      <c r="M149" s="59" t="s">
        <v>176</v>
      </c>
      <c r="N149" s="29" t="s">
        <v>467</v>
      </c>
      <c r="O149" t="s">
        <v>468</v>
      </c>
    </row>
    <row r="150" spans="12:15" x14ac:dyDescent="0.35">
      <c r="L150" t="str">
        <f t="shared" ca="1" si="8"/>
        <v>Philippines</v>
      </c>
      <c r="M150" s="59" t="s">
        <v>177</v>
      </c>
      <c r="N150" s="29" t="s">
        <v>177</v>
      </c>
      <c r="O150" t="s">
        <v>469</v>
      </c>
    </row>
    <row r="151" spans="12:15" x14ac:dyDescent="0.35">
      <c r="L151" t="str">
        <f t="shared" ca="1" si="8"/>
        <v>Poland</v>
      </c>
      <c r="M151" s="59" t="s">
        <v>178</v>
      </c>
      <c r="N151" s="29" t="s">
        <v>470</v>
      </c>
      <c r="O151" t="s">
        <v>471</v>
      </c>
    </row>
    <row r="152" spans="12:15" x14ac:dyDescent="0.35">
      <c r="L152" t="str">
        <f t="shared" ca="1" si="8"/>
        <v>Portugal</v>
      </c>
      <c r="M152" s="59" t="s">
        <v>179</v>
      </c>
      <c r="N152" s="29" t="s">
        <v>179</v>
      </c>
      <c r="O152" t="s">
        <v>179</v>
      </c>
    </row>
    <row r="153" spans="12:15" x14ac:dyDescent="0.35">
      <c r="L153" t="str">
        <f t="shared" ca="1" si="8"/>
        <v>Qatar</v>
      </c>
      <c r="M153" s="59" t="s">
        <v>180</v>
      </c>
      <c r="N153" s="29" t="s">
        <v>180</v>
      </c>
      <c r="O153" t="s">
        <v>180</v>
      </c>
    </row>
    <row r="154" spans="12:15" x14ac:dyDescent="0.35">
      <c r="L154" t="str">
        <f t="shared" ca="1" si="8"/>
        <v>Romania</v>
      </c>
      <c r="M154" s="59" t="s">
        <v>181</v>
      </c>
      <c r="N154" s="29" t="s">
        <v>472</v>
      </c>
      <c r="O154" t="s">
        <v>473</v>
      </c>
    </row>
    <row r="155" spans="12:15" x14ac:dyDescent="0.35">
      <c r="L155" t="str">
        <f t="shared" ca="1" si="8"/>
        <v>Russian Federation</v>
      </c>
      <c r="M155" s="59" t="s">
        <v>182</v>
      </c>
      <c r="N155" s="29" t="s">
        <v>474</v>
      </c>
      <c r="O155" t="s">
        <v>475</v>
      </c>
    </row>
    <row r="156" spans="12:15" x14ac:dyDescent="0.35">
      <c r="L156" t="str">
        <f t="shared" ca="1" si="8"/>
        <v>Rwanda</v>
      </c>
      <c r="M156" s="59" t="s">
        <v>183</v>
      </c>
      <c r="N156" s="29" t="s">
        <v>183</v>
      </c>
      <c r="O156" t="s">
        <v>183</v>
      </c>
    </row>
    <row r="157" spans="12:15" x14ac:dyDescent="0.35">
      <c r="L157" t="str">
        <f t="shared" ca="1" si="8"/>
        <v>Saint Kitts and Nevis</v>
      </c>
      <c r="M157" s="59" t="s">
        <v>184</v>
      </c>
      <c r="N157" s="29" t="s">
        <v>476</v>
      </c>
      <c r="O157" t="s">
        <v>477</v>
      </c>
    </row>
    <row r="158" spans="12:15" x14ac:dyDescent="0.35">
      <c r="L158" t="str">
        <f t="shared" ca="1" si="8"/>
        <v>Saint Lucia</v>
      </c>
      <c r="M158" s="59" t="s">
        <v>185</v>
      </c>
      <c r="N158" s="29" t="s">
        <v>478</v>
      </c>
      <c r="O158" t="s">
        <v>479</v>
      </c>
    </row>
    <row r="159" spans="12:15" x14ac:dyDescent="0.35">
      <c r="L159" t="str">
        <f t="shared" ca="1" si="8"/>
        <v>Saint Vincent and Grenadines</v>
      </c>
      <c r="M159" s="59" t="s">
        <v>186</v>
      </c>
      <c r="N159" s="29" t="s">
        <v>480</v>
      </c>
      <c r="O159" t="s">
        <v>481</v>
      </c>
    </row>
    <row r="160" spans="12:15" x14ac:dyDescent="0.35">
      <c r="L160" t="str">
        <f t="shared" ca="1" si="8"/>
        <v>Samoa</v>
      </c>
      <c r="M160" s="59" t="s">
        <v>187</v>
      </c>
      <c r="N160" s="29" t="s">
        <v>187</v>
      </c>
      <c r="O160" t="s">
        <v>187</v>
      </c>
    </row>
    <row r="161" spans="12:15" x14ac:dyDescent="0.35">
      <c r="L161" t="str">
        <f t="shared" ca="1" si="8"/>
        <v>San Marino</v>
      </c>
      <c r="M161" s="59" t="s">
        <v>188</v>
      </c>
      <c r="N161" s="29" t="s">
        <v>482</v>
      </c>
      <c r="O161" t="s">
        <v>188</v>
      </c>
    </row>
    <row r="162" spans="12:15" x14ac:dyDescent="0.35">
      <c r="L162" t="str">
        <f t="shared" ca="1" si="8"/>
        <v>Sao Tome and Principe</v>
      </c>
      <c r="M162" s="59" t="s">
        <v>189</v>
      </c>
      <c r="N162" s="29" t="s">
        <v>483</v>
      </c>
      <c r="O162" t="s">
        <v>484</v>
      </c>
    </row>
    <row r="163" spans="12:15" x14ac:dyDescent="0.35">
      <c r="L163" t="str">
        <f t="shared" ca="1" si="8"/>
        <v>Saudi Arabia</v>
      </c>
      <c r="M163" s="59" t="s">
        <v>190</v>
      </c>
      <c r="N163" s="29" t="s">
        <v>485</v>
      </c>
      <c r="O163" t="s">
        <v>486</v>
      </c>
    </row>
    <row r="164" spans="12:15" x14ac:dyDescent="0.35">
      <c r="L164" t="str">
        <f t="shared" ca="1" si="8"/>
        <v>Senegal</v>
      </c>
      <c r="M164" s="59" t="s">
        <v>191</v>
      </c>
      <c r="N164" s="29" t="s">
        <v>487</v>
      </c>
      <c r="O164" t="s">
        <v>191</v>
      </c>
    </row>
    <row r="165" spans="12:15" x14ac:dyDescent="0.35">
      <c r="L165" t="str">
        <f t="shared" ca="1" si="8"/>
        <v>Serbia</v>
      </c>
      <c r="M165" s="59" t="s">
        <v>192</v>
      </c>
      <c r="N165" s="29" t="s">
        <v>488</v>
      </c>
      <c r="O165" t="s">
        <v>192</v>
      </c>
    </row>
    <row r="166" spans="12:15" x14ac:dyDescent="0.35">
      <c r="L166" t="str">
        <f t="shared" ca="1" si="8"/>
        <v>Seychelles</v>
      </c>
      <c r="M166" s="59" t="s">
        <v>193</v>
      </c>
      <c r="N166" s="29" t="s">
        <v>193</v>
      </c>
      <c r="O166" t="s">
        <v>193</v>
      </c>
    </row>
    <row r="167" spans="12:15" x14ac:dyDescent="0.35">
      <c r="L167" t="str">
        <f t="shared" ca="1" si="8"/>
        <v>Sierra Leone</v>
      </c>
      <c r="M167" s="59" t="s">
        <v>194</v>
      </c>
      <c r="N167" s="29" t="s">
        <v>194</v>
      </c>
      <c r="O167" t="s">
        <v>489</v>
      </c>
    </row>
    <row r="168" spans="12:15" x14ac:dyDescent="0.35">
      <c r="L168" t="str">
        <f t="shared" ca="1" si="8"/>
        <v>Singapore</v>
      </c>
      <c r="M168" s="59" t="s">
        <v>195</v>
      </c>
      <c r="N168" s="29" t="s">
        <v>490</v>
      </c>
      <c r="O168" t="s">
        <v>491</v>
      </c>
    </row>
    <row r="169" spans="12:15" x14ac:dyDescent="0.35">
      <c r="L169" t="str">
        <f t="shared" ca="1" si="8"/>
        <v>Sint Maarten (Dutch part)</v>
      </c>
      <c r="M169" s="59" t="s">
        <v>245</v>
      </c>
      <c r="N169" s="29" t="s">
        <v>492</v>
      </c>
      <c r="O169" t="s">
        <v>493</v>
      </c>
    </row>
    <row r="170" spans="12:15" x14ac:dyDescent="0.35">
      <c r="L170" t="str">
        <f t="shared" ca="1" si="8"/>
        <v>Slovakia</v>
      </c>
      <c r="M170" s="59" t="s">
        <v>196</v>
      </c>
      <c r="N170" s="29" t="s">
        <v>494</v>
      </c>
      <c r="O170" t="s">
        <v>495</v>
      </c>
    </row>
    <row r="171" spans="12:15" x14ac:dyDescent="0.35">
      <c r="L171" t="str">
        <f t="shared" ca="1" si="8"/>
        <v>Slovenia</v>
      </c>
      <c r="M171" s="59" t="s">
        <v>197</v>
      </c>
      <c r="N171" s="29" t="s">
        <v>496</v>
      </c>
      <c r="O171" t="s">
        <v>497</v>
      </c>
    </row>
    <row r="172" spans="12:15" x14ac:dyDescent="0.35">
      <c r="L172" t="str">
        <f t="shared" ca="1" si="8"/>
        <v>Solomon Islands</v>
      </c>
      <c r="M172" s="59" t="s">
        <v>198</v>
      </c>
      <c r="N172" s="29" t="s">
        <v>498</v>
      </c>
      <c r="O172" t="s">
        <v>499</v>
      </c>
    </row>
    <row r="173" spans="12:15" x14ac:dyDescent="0.35">
      <c r="L173" t="str">
        <f t="shared" ca="1" si="8"/>
        <v>Somalia</v>
      </c>
      <c r="M173" s="59" t="s">
        <v>199</v>
      </c>
      <c r="N173" s="29" t="s">
        <v>500</v>
      </c>
      <c r="O173" t="s">
        <v>199</v>
      </c>
    </row>
    <row r="174" spans="12:15" x14ac:dyDescent="0.35">
      <c r="L174" t="str">
        <f t="shared" ca="1" si="8"/>
        <v>South Africa</v>
      </c>
      <c r="M174" s="59" t="s">
        <v>200</v>
      </c>
      <c r="N174" s="29" t="s">
        <v>501</v>
      </c>
      <c r="O174" t="s">
        <v>502</v>
      </c>
    </row>
    <row r="175" spans="12:15" x14ac:dyDescent="0.35">
      <c r="L175" t="str">
        <f t="shared" ca="1" si="8"/>
        <v>South Sudan</v>
      </c>
      <c r="M175" s="59" t="s">
        <v>201</v>
      </c>
      <c r="N175" s="29" t="s">
        <v>503</v>
      </c>
      <c r="O175" t="s">
        <v>504</v>
      </c>
    </row>
    <row r="176" spans="12:15" x14ac:dyDescent="0.35">
      <c r="L176" t="str">
        <f t="shared" ca="1" si="8"/>
        <v>Spain</v>
      </c>
      <c r="M176" s="59" t="s">
        <v>202</v>
      </c>
      <c r="N176" s="29" t="s">
        <v>505</v>
      </c>
      <c r="O176" t="s">
        <v>506</v>
      </c>
    </row>
    <row r="177" spans="12:15" x14ac:dyDescent="0.35">
      <c r="L177" t="str">
        <f t="shared" ca="1" si="8"/>
        <v>Sri Lanka</v>
      </c>
      <c r="M177" s="59" t="s">
        <v>203</v>
      </c>
      <c r="N177" s="29" t="s">
        <v>203</v>
      </c>
      <c r="O177" t="s">
        <v>203</v>
      </c>
    </row>
    <row r="178" spans="12:15" x14ac:dyDescent="0.35">
      <c r="L178" t="str">
        <f t="shared" ca="1" si="8"/>
        <v>Sudan</v>
      </c>
      <c r="M178" s="59" t="s">
        <v>204</v>
      </c>
      <c r="N178" s="29" t="s">
        <v>507</v>
      </c>
      <c r="O178" t="s">
        <v>508</v>
      </c>
    </row>
    <row r="179" spans="12:15" x14ac:dyDescent="0.35">
      <c r="L179" t="str">
        <f t="shared" ca="1" si="8"/>
        <v>Suriname</v>
      </c>
      <c r="M179" s="59" t="s">
        <v>205</v>
      </c>
      <c r="N179" s="29" t="s">
        <v>205</v>
      </c>
      <c r="O179" t="s">
        <v>205</v>
      </c>
    </row>
    <row r="180" spans="12:15" x14ac:dyDescent="0.35">
      <c r="L180" t="str">
        <f t="shared" ca="1" si="8"/>
        <v>Sweden</v>
      </c>
      <c r="M180" s="59" t="s">
        <v>206</v>
      </c>
      <c r="N180" s="29" t="s">
        <v>509</v>
      </c>
      <c r="O180" t="s">
        <v>510</v>
      </c>
    </row>
    <row r="181" spans="12:15" x14ac:dyDescent="0.35">
      <c r="L181" t="str">
        <f t="shared" ca="1" si="8"/>
        <v>Switzerland</v>
      </c>
      <c r="M181" s="59" t="s">
        <v>207</v>
      </c>
      <c r="N181" s="29" t="s">
        <v>511</v>
      </c>
      <c r="O181" t="s">
        <v>512</v>
      </c>
    </row>
    <row r="182" spans="12:15" x14ac:dyDescent="0.35">
      <c r="L182" t="str">
        <f t="shared" ca="1" si="8"/>
        <v>Syrian Arab Republic</v>
      </c>
      <c r="M182" s="59" t="s">
        <v>208</v>
      </c>
      <c r="N182" s="29" t="s">
        <v>513</v>
      </c>
      <c r="O182" t="s">
        <v>514</v>
      </c>
    </row>
    <row r="183" spans="12:15" x14ac:dyDescent="0.35">
      <c r="L183" t="str">
        <f t="shared" ca="1" si="8"/>
        <v>Taiwan</v>
      </c>
      <c r="M183" s="59" t="s">
        <v>209</v>
      </c>
      <c r="N183" s="29" t="s">
        <v>515</v>
      </c>
      <c r="O183" t="s">
        <v>516</v>
      </c>
    </row>
    <row r="184" spans="12:15" x14ac:dyDescent="0.35">
      <c r="L184" t="str">
        <f t="shared" ca="1" si="8"/>
        <v>Tajikistan</v>
      </c>
      <c r="M184" s="59" t="s">
        <v>210</v>
      </c>
      <c r="N184" s="29" t="s">
        <v>517</v>
      </c>
      <c r="O184" t="s">
        <v>518</v>
      </c>
    </row>
    <row r="185" spans="12:15" x14ac:dyDescent="0.35">
      <c r="L185" t="str">
        <f t="shared" ca="1" si="8"/>
        <v>Tanzania (United Republic)</v>
      </c>
      <c r="M185" s="59" t="s">
        <v>211</v>
      </c>
      <c r="N185" s="29" t="s">
        <v>519</v>
      </c>
      <c r="O185" t="s">
        <v>520</v>
      </c>
    </row>
    <row r="186" spans="12:15" x14ac:dyDescent="0.35">
      <c r="L186" t="str">
        <f t="shared" ca="1" si="8"/>
        <v>Thailand</v>
      </c>
      <c r="M186" s="59" t="s">
        <v>212</v>
      </c>
      <c r="N186" s="29" t="s">
        <v>521</v>
      </c>
      <c r="O186" t="s">
        <v>522</v>
      </c>
    </row>
    <row r="187" spans="12:15" x14ac:dyDescent="0.35">
      <c r="L187" t="str">
        <f t="shared" ca="1" si="8"/>
        <v>Timor-Leste</v>
      </c>
      <c r="M187" s="59" t="s">
        <v>213</v>
      </c>
      <c r="N187" s="29" t="s">
        <v>523</v>
      </c>
      <c r="O187" t="s">
        <v>213</v>
      </c>
    </row>
    <row r="188" spans="12:15" x14ac:dyDescent="0.35">
      <c r="L188" t="str">
        <f t="shared" ca="1" si="8"/>
        <v>Togo</v>
      </c>
      <c r="M188" s="59" t="s">
        <v>214</v>
      </c>
      <c r="N188" s="29" t="s">
        <v>214</v>
      </c>
      <c r="O188" t="s">
        <v>214</v>
      </c>
    </row>
    <row r="189" spans="12:15" x14ac:dyDescent="0.35">
      <c r="L189" t="str">
        <f t="shared" ca="1" si="8"/>
        <v>Tokelau</v>
      </c>
      <c r="M189" s="59" t="s">
        <v>215</v>
      </c>
      <c r="N189" s="29" t="s">
        <v>215</v>
      </c>
      <c r="O189" t="s">
        <v>215</v>
      </c>
    </row>
    <row r="190" spans="12:15" x14ac:dyDescent="0.35">
      <c r="L190" t="str">
        <f t="shared" ca="1" si="8"/>
        <v>Tonga</v>
      </c>
      <c r="M190" s="59" t="s">
        <v>216</v>
      </c>
      <c r="N190" s="29" t="s">
        <v>216</v>
      </c>
      <c r="O190" t="s">
        <v>216</v>
      </c>
    </row>
    <row r="191" spans="12:15" x14ac:dyDescent="0.35">
      <c r="L191" t="str">
        <f t="shared" ca="1" si="8"/>
        <v>Trinidad and Tobago</v>
      </c>
      <c r="M191" s="59" t="s">
        <v>217</v>
      </c>
      <c r="N191" s="29" t="s">
        <v>524</v>
      </c>
      <c r="O191" t="s">
        <v>525</v>
      </c>
    </row>
    <row r="192" spans="12:15" x14ac:dyDescent="0.35">
      <c r="L192" t="str">
        <f t="shared" ca="1" si="8"/>
        <v>Tunisia</v>
      </c>
      <c r="M192" s="59" t="s">
        <v>218</v>
      </c>
      <c r="N192" s="29" t="s">
        <v>526</v>
      </c>
      <c r="O192" t="s">
        <v>527</v>
      </c>
    </row>
    <row r="193" spans="12:15" x14ac:dyDescent="0.35">
      <c r="L193" t="str">
        <f t="shared" ca="1" si="8"/>
        <v>Turkey</v>
      </c>
      <c r="M193" s="59" t="s">
        <v>219</v>
      </c>
      <c r="N193" s="29" t="s">
        <v>528</v>
      </c>
      <c r="O193" t="s">
        <v>529</v>
      </c>
    </row>
    <row r="194" spans="12:15" x14ac:dyDescent="0.35">
      <c r="L194" t="str">
        <f t="shared" ca="1" si="8"/>
        <v>Turkmenistan</v>
      </c>
      <c r="M194" s="59" t="s">
        <v>220</v>
      </c>
      <c r="N194" s="29" t="s">
        <v>530</v>
      </c>
      <c r="O194" t="s">
        <v>531</v>
      </c>
    </row>
    <row r="195" spans="12:15" x14ac:dyDescent="0.35">
      <c r="L195" t="str">
        <f t="shared" ref="L195:L243" ca="1" si="9">OFFSET($M195,0,LangOffset,1,1)</f>
        <v>Tuvalu</v>
      </c>
      <c r="M195" s="59" t="s">
        <v>221</v>
      </c>
      <c r="N195" s="29" t="s">
        <v>221</v>
      </c>
      <c r="O195" t="s">
        <v>221</v>
      </c>
    </row>
    <row r="196" spans="12:15" x14ac:dyDescent="0.35">
      <c r="L196" t="str">
        <f t="shared" ca="1" si="9"/>
        <v>Uganda</v>
      </c>
      <c r="M196" s="59" t="s">
        <v>222</v>
      </c>
      <c r="N196" s="29" t="s">
        <v>532</v>
      </c>
      <c r="O196" t="s">
        <v>222</v>
      </c>
    </row>
    <row r="197" spans="12:15" x14ac:dyDescent="0.35">
      <c r="L197" t="str">
        <f t="shared" ca="1" si="9"/>
        <v>Ukraine</v>
      </c>
      <c r="M197" s="59" t="s">
        <v>223</v>
      </c>
      <c r="N197" s="29" t="s">
        <v>223</v>
      </c>
      <c r="O197" t="s">
        <v>533</v>
      </c>
    </row>
    <row r="198" spans="12:15" x14ac:dyDescent="0.35">
      <c r="L198" t="str">
        <f t="shared" ca="1" si="9"/>
        <v>United Arab Emirates</v>
      </c>
      <c r="M198" s="59" t="s">
        <v>224</v>
      </c>
      <c r="N198" s="29" t="s">
        <v>534</v>
      </c>
      <c r="O198" t="s">
        <v>535</v>
      </c>
    </row>
    <row r="199" spans="12:15" x14ac:dyDescent="0.35">
      <c r="L199" t="str">
        <f t="shared" ca="1" si="9"/>
        <v>United Kingdom</v>
      </c>
      <c r="M199" s="59" t="s">
        <v>225</v>
      </c>
      <c r="N199" s="29" t="s">
        <v>536</v>
      </c>
      <c r="O199" t="s">
        <v>537</v>
      </c>
    </row>
    <row r="200" spans="12:15" x14ac:dyDescent="0.35">
      <c r="L200" t="str">
        <f t="shared" ca="1" si="9"/>
        <v>United States</v>
      </c>
      <c r="M200" s="59" t="s">
        <v>226</v>
      </c>
      <c r="N200" s="29" t="s">
        <v>538</v>
      </c>
      <c r="O200" t="s">
        <v>539</v>
      </c>
    </row>
    <row r="201" spans="12:15" x14ac:dyDescent="0.35">
      <c r="L201" t="str">
        <f t="shared" ca="1" si="9"/>
        <v>Uruguay</v>
      </c>
      <c r="M201" s="59" t="s">
        <v>227</v>
      </c>
      <c r="N201" s="29" t="s">
        <v>227</v>
      </c>
      <c r="O201" t="s">
        <v>227</v>
      </c>
    </row>
    <row r="202" spans="12:15" x14ac:dyDescent="0.35">
      <c r="L202" t="str">
        <f t="shared" ca="1" si="9"/>
        <v>Uzbekistan</v>
      </c>
      <c r="M202" s="59" t="s">
        <v>228</v>
      </c>
      <c r="N202" s="29" t="s">
        <v>540</v>
      </c>
      <c r="O202" t="s">
        <v>541</v>
      </c>
    </row>
    <row r="203" spans="12:15" x14ac:dyDescent="0.35">
      <c r="L203" t="str">
        <f t="shared" ca="1" si="9"/>
        <v>Vanuatu</v>
      </c>
      <c r="M203" s="59" t="s">
        <v>229</v>
      </c>
      <c r="N203" s="29" t="s">
        <v>229</v>
      </c>
      <c r="O203" t="s">
        <v>229</v>
      </c>
    </row>
    <row r="204" spans="12:15" x14ac:dyDescent="0.35">
      <c r="L204" t="str">
        <f t="shared" ca="1" si="9"/>
        <v>Venezuela</v>
      </c>
      <c r="M204" s="59" t="s">
        <v>230</v>
      </c>
      <c r="N204" s="29" t="s">
        <v>230</v>
      </c>
      <c r="O204" t="s">
        <v>230</v>
      </c>
    </row>
    <row r="205" spans="12:15" x14ac:dyDescent="0.35">
      <c r="L205" t="str">
        <f t="shared" ca="1" si="9"/>
        <v>Viet Nam</v>
      </c>
      <c r="M205" s="59" t="s">
        <v>231</v>
      </c>
      <c r="N205" s="29" t="s">
        <v>542</v>
      </c>
      <c r="O205" t="s">
        <v>231</v>
      </c>
    </row>
    <row r="206" spans="12:15" x14ac:dyDescent="0.35">
      <c r="L206" t="str">
        <f t="shared" ca="1" si="9"/>
        <v>Western Sahara</v>
      </c>
      <c r="M206" s="59" t="s">
        <v>232</v>
      </c>
      <c r="N206" s="29" t="s">
        <v>543</v>
      </c>
      <c r="O206" t="s">
        <v>544</v>
      </c>
    </row>
    <row r="207" spans="12:15" x14ac:dyDescent="0.35">
      <c r="L207" t="str">
        <f t="shared" ca="1" si="9"/>
        <v>Yemen</v>
      </c>
      <c r="M207" s="59" t="s">
        <v>233</v>
      </c>
      <c r="N207" s="29" t="s">
        <v>545</v>
      </c>
      <c r="O207" t="s">
        <v>233</v>
      </c>
    </row>
    <row r="208" spans="12:15" x14ac:dyDescent="0.35">
      <c r="L208" t="str">
        <f t="shared" ca="1" si="9"/>
        <v>Zambia</v>
      </c>
      <c r="M208" s="59" t="s">
        <v>234</v>
      </c>
      <c r="N208" s="29" t="s">
        <v>546</v>
      </c>
      <c r="O208" t="s">
        <v>234</v>
      </c>
    </row>
    <row r="209" spans="12:15" x14ac:dyDescent="0.35">
      <c r="L209" t="str">
        <f t="shared" ca="1" si="9"/>
        <v>Zimbabwe</v>
      </c>
      <c r="M209" s="59" t="s">
        <v>236</v>
      </c>
      <c r="N209" s="29" t="s">
        <v>236</v>
      </c>
      <c r="O209" t="s">
        <v>236</v>
      </c>
    </row>
    <row r="210" spans="12:15" x14ac:dyDescent="0.35">
      <c r="L210" t="str">
        <f t="shared" ca="1" si="9"/>
        <v>Zanzibar</v>
      </c>
      <c r="M210" s="59" t="s">
        <v>235</v>
      </c>
      <c r="N210" s="29" t="s">
        <v>235</v>
      </c>
      <c r="O210" t="s">
        <v>235</v>
      </c>
    </row>
    <row r="211" spans="12:15" x14ac:dyDescent="0.35">
      <c r="L211">
        <f t="shared" ca="1" si="9"/>
        <v>0</v>
      </c>
      <c r="M211" s="59"/>
      <c r="N211" s="29"/>
    </row>
    <row r="212" spans="12:15" x14ac:dyDescent="0.35">
      <c r="L212">
        <f t="shared" ca="1" si="9"/>
        <v>0</v>
      </c>
      <c r="M212" s="59"/>
      <c r="N212" s="29"/>
    </row>
    <row r="213" spans="12:15" x14ac:dyDescent="0.35">
      <c r="L213">
        <f t="shared" ca="1" si="9"/>
        <v>0</v>
      </c>
      <c r="M213" s="59"/>
      <c r="N213" s="29"/>
    </row>
    <row r="214" spans="12:15" x14ac:dyDescent="0.35">
      <c r="L214">
        <f t="shared" ca="1" si="9"/>
        <v>0</v>
      </c>
      <c r="M214" s="59"/>
      <c r="N214" s="29"/>
    </row>
    <row r="215" spans="12:15" x14ac:dyDescent="0.35">
      <c r="L215">
        <f t="shared" ca="1" si="9"/>
        <v>0</v>
      </c>
      <c r="M215" s="59"/>
      <c r="N215" s="29"/>
    </row>
    <row r="216" spans="12:15" x14ac:dyDescent="0.35">
      <c r="L216">
        <f t="shared" ca="1" si="9"/>
        <v>0</v>
      </c>
      <c r="M216" s="59"/>
      <c r="N216" s="29"/>
    </row>
    <row r="217" spans="12:15" x14ac:dyDescent="0.35">
      <c r="L217">
        <f t="shared" ca="1" si="9"/>
        <v>0</v>
      </c>
      <c r="M217" s="59"/>
      <c r="N217" s="29"/>
    </row>
    <row r="218" spans="12:15" x14ac:dyDescent="0.35">
      <c r="L218">
        <f t="shared" ca="1" si="9"/>
        <v>0</v>
      </c>
      <c r="M218" s="59"/>
      <c r="N218" s="29"/>
    </row>
    <row r="219" spans="12:15" x14ac:dyDescent="0.35">
      <c r="L219">
        <f t="shared" ca="1" si="9"/>
        <v>0</v>
      </c>
      <c r="M219" s="59"/>
      <c r="N219" s="29"/>
    </row>
    <row r="220" spans="12:15" x14ac:dyDescent="0.35">
      <c r="L220">
        <f t="shared" ca="1" si="9"/>
        <v>0</v>
      </c>
      <c r="M220" s="59"/>
      <c r="N220" s="29"/>
    </row>
    <row r="221" spans="12:15" x14ac:dyDescent="0.35">
      <c r="L221">
        <f t="shared" ca="1" si="9"/>
        <v>0</v>
      </c>
      <c r="M221" s="59"/>
      <c r="N221" s="29"/>
    </row>
    <row r="222" spans="12:15" x14ac:dyDescent="0.35">
      <c r="L222">
        <f t="shared" ca="1" si="9"/>
        <v>0</v>
      </c>
      <c r="M222" s="59"/>
      <c r="N222" s="29"/>
    </row>
    <row r="223" spans="12:15" x14ac:dyDescent="0.35">
      <c r="L223">
        <f t="shared" ca="1" si="9"/>
        <v>0</v>
      </c>
      <c r="M223" s="59"/>
      <c r="N223" s="29"/>
    </row>
    <row r="224" spans="12:15" x14ac:dyDescent="0.35">
      <c r="L224">
        <f t="shared" ca="1" si="9"/>
        <v>0</v>
      </c>
      <c r="M224" s="59"/>
      <c r="N224" s="29"/>
    </row>
    <row r="225" spans="12:14" x14ac:dyDescent="0.35">
      <c r="L225">
        <f t="shared" ca="1" si="9"/>
        <v>0</v>
      </c>
      <c r="M225" s="59"/>
      <c r="N225" s="29"/>
    </row>
    <row r="226" spans="12:14" x14ac:dyDescent="0.35">
      <c r="L226">
        <f t="shared" ca="1" si="9"/>
        <v>0</v>
      </c>
      <c r="M226" s="59"/>
      <c r="N226" s="29"/>
    </row>
    <row r="227" spans="12:14" x14ac:dyDescent="0.35">
      <c r="L227">
        <f t="shared" ca="1" si="9"/>
        <v>0</v>
      </c>
      <c r="M227" s="59"/>
      <c r="N227" s="29"/>
    </row>
    <row r="228" spans="12:14" x14ac:dyDescent="0.35">
      <c r="L228">
        <f t="shared" ca="1" si="9"/>
        <v>0</v>
      </c>
      <c r="M228" s="59"/>
      <c r="N228" s="29"/>
    </row>
    <row r="229" spans="12:14" x14ac:dyDescent="0.35">
      <c r="L229">
        <f t="shared" ca="1" si="9"/>
        <v>0</v>
      </c>
      <c r="M229" s="59"/>
      <c r="N229" s="29"/>
    </row>
    <row r="230" spans="12:14" x14ac:dyDescent="0.35">
      <c r="L230">
        <f t="shared" ca="1" si="9"/>
        <v>0</v>
      </c>
      <c r="M230" s="59"/>
      <c r="N230" s="29"/>
    </row>
    <row r="231" spans="12:14" x14ac:dyDescent="0.35">
      <c r="L231">
        <f t="shared" ca="1" si="9"/>
        <v>0</v>
      </c>
      <c r="M231" s="59"/>
      <c r="N231" s="29"/>
    </row>
    <row r="232" spans="12:14" x14ac:dyDescent="0.35">
      <c r="L232">
        <f t="shared" ca="1" si="9"/>
        <v>0</v>
      </c>
      <c r="M232" s="59"/>
      <c r="N232" s="29"/>
    </row>
    <row r="233" spans="12:14" x14ac:dyDescent="0.35">
      <c r="L233">
        <f t="shared" ca="1" si="9"/>
        <v>0</v>
      </c>
      <c r="M233" s="59"/>
      <c r="N233" s="29"/>
    </row>
    <row r="234" spans="12:14" x14ac:dyDescent="0.35">
      <c r="L234">
        <f t="shared" ca="1" si="9"/>
        <v>0</v>
      </c>
      <c r="M234" s="59"/>
      <c r="N234" s="29"/>
    </row>
    <row r="235" spans="12:14" x14ac:dyDescent="0.35">
      <c r="L235">
        <f t="shared" ca="1" si="9"/>
        <v>0</v>
      </c>
      <c r="M235" s="59"/>
      <c r="N235" s="29"/>
    </row>
    <row r="236" spans="12:14" x14ac:dyDescent="0.35">
      <c r="L236">
        <f t="shared" ca="1" si="9"/>
        <v>0</v>
      </c>
      <c r="M236" s="59"/>
      <c r="N236" s="29"/>
    </row>
    <row r="237" spans="12:14" x14ac:dyDescent="0.35">
      <c r="L237">
        <f t="shared" ca="1" si="9"/>
        <v>0</v>
      </c>
      <c r="M237" s="59"/>
      <c r="N237" s="29"/>
    </row>
    <row r="238" spans="12:14" x14ac:dyDescent="0.35">
      <c r="L238">
        <f t="shared" ca="1" si="9"/>
        <v>0</v>
      </c>
      <c r="M238" s="59"/>
      <c r="N238" s="29"/>
    </row>
    <row r="239" spans="12:14" x14ac:dyDescent="0.35">
      <c r="L239">
        <f t="shared" ca="1" si="9"/>
        <v>0</v>
      </c>
      <c r="M239" s="59"/>
      <c r="N239" s="29"/>
    </row>
    <row r="240" spans="12:14" x14ac:dyDescent="0.35">
      <c r="L240">
        <f t="shared" ca="1" si="9"/>
        <v>0</v>
      </c>
      <c r="M240" s="59"/>
      <c r="N240" s="29"/>
    </row>
    <row r="241" spans="12:14" x14ac:dyDescent="0.35">
      <c r="L241">
        <f t="shared" ca="1" si="9"/>
        <v>0</v>
      </c>
      <c r="M241" s="59"/>
      <c r="N241" s="29"/>
    </row>
    <row r="242" spans="12:14" x14ac:dyDescent="0.35">
      <c r="L242">
        <f t="shared" ca="1" si="9"/>
        <v>0</v>
      </c>
      <c r="M242" s="59"/>
      <c r="N242" s="29"/>
    </row>
    <row r="243" spans="12:14" x14ac:dyDescent="0.35">
      <c r="L243">
        <f t="shared" ca="1" si="9"/>
        <v>0</v>
      </c>
      <c r="M243" s="59"/>
      <c r="N243" s="29"/>
    </row>
    <row r="244" spans="12:14" x14ac:dyDescent="0.35">
      <c r="M244" s="29"/>
      <c r="N244" s="29"/>
    </row>
    <row r="245" spans="12:14" x14ac:dyDescent="0.35">
      <c r="M245" s="29"/>
      <c r="N245" s="29"/>
    </row>
    <row r="246" spans="12:14" x14ac:dyDescent="0.35">
      <c r="M246" s="29"/>
      <c r="N246" s="29"/>
    </row>
    <row r="247" spans="12:14" x14ac:dyDescent="0.35">
      <c r="M247" s="29"/>
      <c r="N247" s="29"/>
    </row>
    <row r="248" spans="12:14" x14ac:dyDescent="0.35">
      <c r="M248" s="29"/>
      <c r="N248" s="29"/>
    </row>
    <row r="249" spans="12:14" x14ac:dyDescent="0.35">
      <c r="M249" s="29"/>
      <c r="N249" s="29"/>
    </row>
    <row r="250" spans="12:14" x14ac:dyDescent="0.35">
      <c r="M250" s="29"/>
      <c r="N250" s="29"/>
    </row>
    <row r="251" spans="12:14" x14ac:dyDescent="0.35">
      <c r="M251" s="29"/>
      <c r="N251" s="29"/>
    </row>
    <row r="252" spans="12:14" x14ac:dyDescent="0.35">
      <c r="M252" s="29"/>
      <c r="N252" s="29"/>
    </row>
    <row r="253" spans="12:14" x14ac:dyDescent="0.35">
      <c r="M253" s="29"/>
      <c r="N253" s="29"/>
    </row>
    <row r="254" spans="12:14" x14ac:dyDescent="0.35">
      <c r="M254" s="29"/>
      <c r="N254" s="29"/>
    </row>
    <row r="255" spans="12:14" x14ac:dyDescent="0.35">
      <c r="M255" s="29"/>
      <c r="N255" s="29"/>
    </row>
    <row r="256" spans="12:14" x14ac:dyDescent="0.35">
      <c r="M256" s="29"/>
      <c r="N256" s="29"/>
    </row>
    <row r="257" spans="13:14" x14ac:dyDescent="0.35">
      <c r="M257" s="29"/>
      <c r="N257" s="29"/>
    </row>
    <row r="258" spans="13:14" x14ac:dyDescent="0.35">
      <c r="M258" s="29"/>
      <c r="N258" s="29"/>
    </row>
    <row r="259" spans="13:14" x14ac:dyDescent="0.35">
      <c r="M259" s="29"/>
      <c r="N259" s="29"/>
    </row>
    <row r="260" spans="13:14" x14ac:dyDescent="0.35">
      <c r="M260" s="29"/>
      <c r="N260" s="29"/>
    </row>
    <row r="261" spans="13:14" x14ac:dyDescent="0.35">
      <c r="M261" s="29"/>
      <c r="N261" s="29"/>
    </row>
    <row r="262" spans="13:14" x14ac:dyDescent="0.35">
      <c r="M262" s="29"/>
      <c r="N262" s="29"/>
    </row>
    <row r="263" spans="13:14" x14ac:dyDescent="0.35">
      <c r="M263" s="29"/>
      <c r="N263" s="29"/>
    </row>
    <row r="264" spans="13:14" x14ac:dyDescent="0.35">
      <c r="M264" s="29"/>
      <c r="N264" s="29"/>
    </row>
    <row r="265" spans="13:14" x14ac:dyDescent="0.35">
      <c r="M265" s="29"/>
      <c r="N265" s="29"/>
    </row>
    <row r="266" spans="13:14" x14ac:dyDescent="0.35">
      <c r="M266" s="29"/>
      <c r="N266" s="29"/>
    </row>
    <row r="267" spans="13:14" x14ac:dyDescent="0.35">
      <c r="M267" s="29"/>
      <c r="N267" s="29"/>
    </row>
    <row r="268" spans="13:14" x14ac:dyDescent="0.35">
      <c r="M268" s="29"/>
      <c r="N268" s="29"/>
    </row>
    <row r="269" spans="13:14" x14ac:dyDescent="0.35">
      <c r="M269" s="29"/>
      <c r="N269" s="29"/>
    </row>
    <row r="270" spans="13:14" x14ac:dyDescent="0.35">
      <c r="M270" s="29"/>
      <c r="N270" s="29"/>
    </row>
    <row r="271" spans="13:14" x14ac:dyDescent="0.35">
      <c r="M271" s="29"/>
      <c r="N271" s="29"/>
    </row>
  </sheetData>
  <sheetProtection algorithmName="SHA-512" hashValue="0HGujf1zaYRyCQMQOElXh8nUrFgkYX18KBK+zJTixR+V3snILIQ7URfGFPfEQkBMZOcFLmIa5KSsHTzxU6sm0g==" saltValue="fs0KAav7KyNzeob6+Rh/LA==" spinCount="100000" sheet="1" objects="1" scenarios="1"/>
  <sortState xmlns:xlrd2="http://schemas.microsoft.com/office/spreadsheetml/2017/richdata2" ref="C4:D9">
    <sortCondition ref="C4:C9"/>
  </sortState>
  <customSheetViews>
    <customSheetView guid="{8A762DD9-6125-4177-AA9B-79E8D68448DE}">
      <selection activeCell="B30" sqref="B30"/>
      <pageMargins left="0.7" right="0.7" top="0.75" bottom="0.75" header="0.3" footer="0.3"/>
    </customSheetView>
    <customSheetView guid="{5D020AB2-0A97-4230-BF83-062EE6184162}">
      <selection activeCell="B15" sqref="B15"/>
      <pageMargins left="0.7" right="0.7" top="0.75" bottom="0.75" header="0.3" footer="0.3"/>
    </customSheetView>
    <customSheetView guid="{DCBE10EC-8F38-2F45-867C-33FA420E36B5}">
      <selection activeCell="A23" sqref="A23"/>
      <pageMargins left="0.7" right="0.7" top="0.75" bottom="0.75" header="0.3" footer="0.3"/>
    </customSheetView>
    <customSheetView guid="{CD09CE3E-58EC-4EDC-BE6A-B9CFB40E5B97}">
      <selection activeCell="A16" sqref="A16"/>
      <pageMargins left="0.7" right="0.7" top="0.75" bottom="0.75" header="0.3" footer="0.3"/>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f38a6ea3-8fa1-4d99-a918-482700c44611">V7NQRSZFZRYD-675608593-1508</_dlc_DocId>
    <_dlc_DocIdUrl xmlns="f38a6ea3-8fa1-4d99-a918-482700c44611">
      <Url>https://tgf.sharepoint.com/sites/TSTAP1/MECA/_layouts/15/DocIdRedir.aspx?ID=V7NQRSZFZRYD-675608593-1508</Url>
      <Description>V7NQRSZFZRYD-675608593-1508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E9EADB1193FE84A9CE1DF95896ED6E4" ma:contentTypeVersion="10" ma:contentTypeDescription="Create a new document." ma:contentTypeScope="" ma:versionID="e925b45d44fb2d4941afd4b05f3495a5">
  <xsd:schema xmlns:xsd="http://www.w3.org/2001/XMLSchema" xmlns:xs="http://www.w3.org/2001/XMLSchema" xmlns:p="http://schemas.microsoft.com/office/2006/metadata/properties" xmlns:ns2="f38a6ea3-8fa1-4d99-a918-482700c44611" xmlns:ns3="f96b5506-40ef-409e-90b1-64551241fa96" targetNamespace="http://schemas.microsoft.com/office/2006/metadata/properties" ma:root="true" ma:fieldsID="102a8126fecd742a90c05e4262689960" ns2:_="" ns3:_="">
    <xsd:import namespace="f38a6ea3-8fa1-4d99-a918-482700c44611"/>
    <xsd:import namespace="f96b5506-40ef-409e-90b1-64551241f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a6ea3-8fa1-4d99-a918-482700c446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96b5506-40ef-409e-90b1-64551241f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2.xml><?xml version="1.0" encoding="utf-8"?>
<ds:datastoreItem xmlns:ds="http://schemas.openxmlformats.org/officeDocument/2006/customXml" ds:itemID="{54A30DD0-FFDC-4D2A-8563-B7A8F56624F8}">
  <ds:schemaRefs>
    <ds:schemaRef ds:uri="f96b5506-40ef-409e-90b1-64551241fa96"/>
    <ds:schemaRef ds:uri="http://schemas.microsoft.com/office/2006/documentManagement/types"/>
    <ds:schemaRef ds:uri="http://schemas.microsoft.com/office/infopath/2007/PartnerControls"/>
    <ds:schemaRef ds:uri="http://purl.org/dc/elements/1.1/"/>
    <ds:schemaRef ds:uri="http://schemas.microsoft.com/office/2006/metadata/properties"/>
    <ds:schemaRef ds:uri="f38a6ea3-8fa1-4d99-a918-482700c4461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0685E53-D551-46D6-BFB4-1F2DC78708CF}">
  <ds:schemaRefs>
    <ds:schemaRef ds:uri="http://schemas.microsoft.com/sharepoint/events"/>
  </ds:schemaRefs>
</ds:datastoreItem>
</file>

<file path=customXml/itemProps4.xml><?xml version="1.0" encoding="utf-8"?>
<ds:datastoreItem xmlns:ds="http://schemas.openxmlformats.org/officeDocument/2006/customXml" ds:itemID="{D52911C2-65D4-4511-A86B-BD3E80D04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a6ea3-8fa1-4d99-a918-482700c44611"/>
    <ds:schemaRef ds:uri="f96b5506-40ef-409e-90b1-64551241f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 Sheet</vt:lpstr>
      <vt:lpstr>Instructions</vt:lpstr>
      <vt:lpstr>CHW Tables </vt:lpstr>
      <vt:lpstr>Non-Malaria iCCM commodities</vt:lpstr>
      <vt:lpstr>Translations</vt:lpstr>
      <vt:lpstr>RSSH drop-down</vt:lpstr>
      <vt:lpstr>ApplicantType</vt:lpstr>
      <vt:lpstr>Geography</vt:lpstr>
      <vt:lpstr>LangOffset</vt:lpstr>
      <vt:lpstr>Language</vt:lpstr>
      <vt:lpstr>ListTBModules</vt:lpstr>
      <vt:lpstr>'CHW Tables '!Print_Area</vt:lpstr>
      <vt:lpstr>Instructions!Print_Area</vt:lpstr>
      <vt:lpstr>'Non-Malaria iCCM commodities'!Print_Area</vt:lpstr>
      <vt:lpstr>TBModulesIndicators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Oliphant</dc:creator>
  <cp:lastModifiedBy>Nicholas Oliphant</cp:lastModifiedBy>
  <cp:lastPrinted>2019-07-18T08:13:25Z</cp:lastPrinted>
  <dcterms:created xsi:type="dcterms:W3CDTF">2014-05-13T14:32:54Z</dcterms:created>
  <dcterms:modified xsi:type="dcterms:W3CDTF">2023-03-11T07:59:21Z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0x0101002E9EADB1193FE84A9CE1DF95896ED6E4</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2015-03-11T14:23:01Z</vt:filetime>
  </property>
  <property fmtid="{D5CDD505-2E9C-101B-9397-08002B2CF9AE}" pid="9" name="Editor">
    <vt:lpwstr>3;#;UserInfo</vt:lpwstr>
  </property>
  <property fmtid="{D5CDD505-2E9C-101B-9397-08002B2CF9AE}" pid="10" name="Created">
    <vt:filetime>2015-03-11T14:23:00Z</vt:filetime>
  </property>
  <property fmtid="{D5CDD505-2E9C-101B-9397-08002B2CF9AE}" pid="11" name="_dlc_DocId">
    <vt:lpwstr>2MX3P7Y5RS4X-61670648-2201</vt:lpwstr>
  </property>
  <property fmtid="{D5CDD505-2E9C-101B-9397-08002B2CF9AE}" pid="12" name="_dlc_DocIdUrl">
    <vt:lpwstr>https://tgf.sharepoint.com/sites/TSCMS1/CMSS/_layouts/15/DocIdRedir.aspx?ID=2MX3P7Y5RS4X-61670648-2201, 2MX3P7Y5RS4X-61670648-2201</vt:lpwstr>
  </property>
  <property fmtid="{D5CDD505-2E9C-101B-9397-08002B2CF9AE}" pid="13" name="_dlc_DocIdItemGuid">
    <vt:lpwstr>3d27e6f5-c3e7-4190-b5d4-a03f899917d7</vt:lpwstr>
  </property>
  <property fmtid="{D5CDD505-2E9C-101B-9397-08002B2CF9AE}" pid="14" name="MediaServiceImageTags">
    <vt:lpwstr/>
  </property>
</Properties>
</file>